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https://mapaq-my.sharepoint.com/personal/olivier_marois-mainguy_mapaq_gouv_qc_ca/Documents/Ancien Lecteur/Économie/Table des Conseillers en économie/Calculateur du coût de la machinerie/"/>
    </mc:Choice>
  </mc:AlternateContent>
  <xr:revisionPtr revIDLastSave="17" documentId="8_{AE7ECF52-811B-4FA6-9E92-60428626D88C}" xr6:coauthVersionLast="47" xr6:coauthVersionMax="47" xr10:uidLastSave="{9D765393-02CF-470D-9781-937C2E712E9B}"/>
  <bookViews>
    <workbookView xWindow="-98" yWindow="-98" windowWidth="20715" windowHeight="13276" xr2:uid="{00000000-000D-0000-FFFF-FFFF00000000}"/>
  </bookViews>
  <sheets>
    <sheet name="Instructions" sheetId="4" r:id="rId1"/>
    <sheet name="Calculateur" sheetId="1" r:id="rId2"/>
    <sheet name="Version par balle" sheetId="2" r:id="rId3"/>
    <sheet name="Exemple" sheetId="5" r:id="rId4"/>
    <sheet name="Références" sheetId="3" r:id="rId5"/>
  </sheets>
  <definedNames>
    <definedName name="_xlnm.Print_Area" localSheetId="1">Calculateur!$A$1:$F$55</definedName>
    <definedName name="_xlnm.Print_Area" localSheetId="3">Exemple!$A$1:$F$55</definedName>
    <definedName name="_xlnm.Print_Area" localSheetId="2">'Version par balle'!$A$1:$F$64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4" i="2" l="1"/>
  <c r="F24" i="2"/>
  <c r="D13" i="5" l="1"/>
  <c r="D19" i="1" l="1"/>
  <c r="H63" i="5"/>
  <c r="H62" i="5"/>
  <c r="P59" i="5"/>
  <c r="A38" i="5"/>
  <c r="D37" i="5"/>
  <c r="A37" i="5"/>
  <c r="D35" i="5"/>
  <c r="F24" i="5"/>
  <c r="D24" i="5" s="1"/>
  <c r="F20" i="5"/>
  <c r="F19" i="5"/>
  <c r="F29" i="5" s="1"/>
  <c r="D19" i="5"/>
  <c r="D29" i="5" s="1"/>
  <c r="D16" i="5"/>
  <c r="D36" i="5" s="1"/>
  <c r="F13" i="5"/>
  <c r="M34" i="5" s="1"/>
  <c r="M36" i="5" s="1"/>
  <c r="M20" i="5"/>
  <c r="M22" i="5" s="1"/>
  <c r="F11" i="5"/>
  <c r="D11" i="5"/>
  <c r="D28" i="5" s="1"/>
  <c r="D30" i="5" s="1"/>
  <c r="D31" i="5" s="1"/>
  <c r="F28" i="5" l="1"/>
  <c r="F30" i="5" s="1"/>
  <c r="D18" i="5"/>
  <c r="D38" i="5" s="1"/>
  <c r="D39" i="5" s="1"/>
  <c r="D40" i="5" s="1"/>
  <c r="D42" i="5" s="1"/>
  <c r="M23" i="5"/>
  <c r="M37" i="5"/>
  <c r="F18" i="5"/>
  <c r="F38" i="5" s="1"/>
  <c r="F39" i="5" s="1"/>
  <c r="F40" i="5" s="1"/>
  <c r="H46" i="5"/>
  <c r="O62" i="5"/>
  <c r="F31" i="5"/>
  <c r="D24" i="2"/>
  <c r="A38" i="2"/>
  <c r="D37" i="2"/>
  <c r="A37" i="2"/>
  <c r="D35" i="2"/>
  <c r="F20" i="2"/>
  <c r="F19" i="2"/>
  <c r="F29" i="2" s="1"/>
  <c r="D19" i="2"/>
  <c r="D29" i="2" s="1"/>
  <c r="D16" i="2"/>
  <c r="D36" i="2" s="1"/>
  <c r="F13" i="2"/>
  <c r="M35" i="2" s="1"/>
  <c r="M37" i="2" s="1"/>
  <c r="D13" i="2"/>
  <c r="M20" i="2" s="1"/>
  <c r="M22" i="2" s="1"/>
  <c r="M23" i="2" s="1"/>
  <c r="F11" i="2"/>
  <c r="D11" i="2"/>
  <c r="D28" i="2" s="1"/>
  <c r="D30" i="2" s="1"/>
  <c r="D31" i="2" s="1"/>
  <c r="D48" i="5" l="1"/>
  <c r="F42" i="5"/>
  <c r="F48" i="5" s="1"/>
  <c r="O63" i="5"/>
  <c r="P66" i="5" s="1"/>
  <c r="D56" i="2"/>
  <c r="M38" i="2"/>
  <c r="F18" i="2"/>
  <c r="F38" i="2" s="1"/>
  <c r="F39" i="2" s="1"/>
  <c r="F40" i="2" s="1"/>
  <c r="F57" i="2" s="1"/>
  <c r="F28" i="2"/>
  <c r="F30" i="2" s="1"/>
  <c r="F13" i="1"/>
  <c r="D44" i="5" l="1"/>
  <c r="D49" i="5" s="1"/>
  <c r="F31" i="2"/>
  <c r="F56" i="2" s="1"/>
  <c r="O75" i="2"/>
  <c r="M34" i="1"/>
  <c r="M36" i="1" s="1"/>
  <c r="F42" i="2" l="1"/>
  <c r="F48" i="2" s="1"/>
  <c r="F18" i="1"/>
  <c r="F38" i="1" s="1"/>
  <c r="M37" i="1"/>
  <c r="D13" i="1"/>
  <c r="M20" i="1" s="1"/>
  <c r="M22" i="1" s="1"/>
  <c r="M23" i="1" s="1"/>
  <c r="P72" i="2" l="1"/>
  <c r="D18" i="2" l="1"/>
  <c r="H63" i="1"/>
  <c r="H62" i="1"/>
  <c r="P59" i="1"/>
  <c r="A38" i="1"/>
  <c r="D37" i="1"/>
  <c r="A37" i="1"/>
  <c r="D35" i="1"/>
  <c r="F24" i="1"/>
  <c r="F20" i="1"/>
  <c r="F19" i="1"/>
  <c r="F29" i="1" s="1"/>
  <c r="D29" i="1"/>
  <c r="D16" i="1"/>
  <c r="D36" i="1" s="1"/>
  <c r="F11" i="1"/>
  <c r="D11" i="1"/>
  <c r="D28" i="1" s="1"/>
  <c r="F28" i="1" l="1"/>
  <c r="F30" i="1" s="1"/>
  <c r="D38" i="2"/>
  <c r="D39" i="2" s="1"/>
  <c r="D40" i="2" s="1"/>
  <c r="O76" i="2" s="1"/>
  <c r="P79" i="2" s="1"/>
  <c r="H47" i="2"/>
  <c r="D24" i="1"/>
  <c r="D30" i="1"/>
  <c r="D31" i="1" s="1"/>
  <c r="F39" i="1"/>
  <c r="F40" i="1" s="1"/>
  <c r="F31" i="1" l="1"/>
  <c r="F42" i="1" s="1"/>
  <c r="F48" i="1" s="1"/>
  <c r="O62" i="1"/>
  <c r="H58" i="2"/>
  <c r="D58" i="2"/>
  <c r="D57" i="2"/>
  <c r="D42" i="2"/>
  <c r="D48" i="2" s="1"/>
  <c r="D18" i="1"/>
  <c r="D44" i="2" l="1"/>
  <c r="D49" i="2" s="1"/>
  <c r="D38" i="1"/>
  <c r="D39" i="1" s="1"/>
  <c r="D40" i="1" s="1"/>
  <c r="O63" i="1" s="1"/>
  <c r="P66" i="1" s="1"/>
  <c r="H46" i="1"/>
  <c r="D42" i="1" l="1"/>
  <c r="D48" i="1" s="1"/>
  <c r="D44" i="1" l="1"/>
  <c r="D49" i="1" s="1"/>
</calcChain>
</file>

<file path=xl/sharedStrings.xml><?xml version="1.0" encoding="utf-8"?>
<sst xmlns="http://schemas.openxmlformats.org/spreadsheetml/2006/main" count="410" uniqueCount="155">
  <si>
    <t>Calculateur de coût d'utilisation de la machinerie</t>
  </si>
  <si>
    <t>Tracteur</t>
  </si>
  <si>
    <t>Machinerie</t>
  </si>
  <si>
    <t>230 hp</t>
  </si>
  <si>
    <t>Labour</t>
  </si>
  <si>
    <t>Données techniques et financières</t>
  </si>
  <si>
    <t>Prix d'achat</t>
  </si>
  <si>
    <t>$</t>
  </si>
  <si>
    <t>Période d'utilisation</t>
  </si>
  <si>
    <t>ans</t>
  </si>
  <si>
    <t xml:space="preserve">Valeur résiduelle </t>
  </si>
  <si>
    <t>Usage annuel</t>
  </si>
  <si>
    <t>h</t>
  </si>
  <si>
    <t>Utilisation cumulée</t>
  </si>
  <si>
    <t>Consommation de carburant</t>
  </si>
  <si>
    <t>litres/h</t>
  </si>
  <si>
    <t>Prix du carburant</t>
  </si>
  <si>
    <t>$/litre</t>
  </si>
  <si>
    <t>$/an</t>
  </si>
  <si>
    <t>Salaire du conducteur</t>
  </si>
  <si>
    <t>$/h</t>
  </si>
  <si>
    <t>%</t>
  </si>
  <si>
    <t>Vitesse de travail</t>
  </si>
  <si>
    <t>km/h</t>
  </si>
  <si>
    <t>Largeur de travail</t>
  </si>
  <si>
    <t>m</t>
  </si>
  <si>
    <t>Hectares par heure</t>
  </si>
  <si>
    <t>ha/h</t>
  </si>
  <si>
    <r>
      <t xml:space="preserve">Autres coûts fixes </t>
    </r>
    <r>
      <rPr>
        <sz val="8"/>
        <rFont val="Arial"/>
        <family val="2"/>
      </rPr>
      <t>(assurances, remisage, immatriculations)</t>
    </r>
  </si>
  <si>
    <t>Coût de propriété annuel</t>
  </si>
  <si>
    <t>Coûts d'utilisation (variables)</t>
  </si>
  <si>
    <t>Carburant</t>
  </si>
  <si>
    <t>Lubrification</t>
  </si>
  <si>
    <t>Coût d'utilisation annuel</t>
  </si>
  <si>
    <t>Coût du système à l'hectare ($/ha) selon la vitesse de travail (km/h) et l'utilisation annuelle (heure)</t>
  </si>
  <si>
    <t>Total du coût horaire</t>
  </si>
  <si>
    <t>Total du coût horaire du système</t>
  </si>
  <si>
    <t>COÛT PAR HECTARE</t>
  </si>
  <si>
    <t>Total du coût par hectare</t>
  </si>
  <si>
    <t>$/ha</t>
  </si>
  <si>
    <t>Seuil de rentabilité</t>
  </si>
  <si>
    <t xml:space="preserve">Préparé par: </t>
  </si>
  <si>
    <t>Date:</t>
  </si>
  <si>
    <t>$ par hectare</t>
  </si>
  <si>
    <t>$ par année</t>
  </si>
  <si>
    <t>hectares</t>
  </si>
  <si>
    <t>Coût du système à l'hectare selon la vitesse de travail (km/h) et l'utilisation annuelle (heure)</t>
  </si>
  <si>
    <t>Coût du système par balle selon le nombre d'hectares par heure (ha/h) et le nombre de balle à l'hectare (balle/ha)</t>
  </si>
  <si>
    <t>COÛT PAR BALLE</t>
  </si>
  <si>
    <t>Rendement par hectare (tonne métrique)</t>
  </si>
  <si>
    <t>t/ha</t>
  </si>
  <si>
    <t>Poids d'une balle (kg)</t>
  </si>
  <si>
    <t>kg/balle</t>
  </si>
  <si>
    <t>Nombre de balles produites par hectare</t>
  </si>
  <si>
    <t>balles/ha</t>
  </si>
  <si>
    <t>Coût de propriété (fixe) par balle</t>
  </si>
  <si>
    <t>$/balle</t>
  </si>
  <si>
    <t>Coûts d'utilisation (variables)par balle</t>
  </si>
  <si>
    <t>3. Données techniques et financières</t>
  </si>
  <si>
    <t>Valeur résiduelle</t>
  </si>
  <si>
    <t xml:space="preserve">Usage annuel </t>
  </si>
  <si>
    <t>Inscrire le nombre total d'heures d'utilisation du tracteur au cours d'une année normale. Inscrire le nombre d'heures d'utilisation de l'équipement.</t>
  </si>
  <si>
    <t xml:space="preserve">Autres coûts fixes (assurances, remisage, immatriculations) </t>
  </si>
  <si>
    <t>Les largeurs de travail suggérées peuvent être consultées dans CRAAQ (2008), Machinerie - Données techniques, Références économiques, AGDEX 740.</t>
  </si>
  <si>
    <t>Efficacité au champ</t>
  </si>
  <si>
    <t>5. Coûts d'utilisation (variables)</t>
  </si>
  <si>
    <t>6. Coût par hectare</t>
  </si>
  <si>
    <t>Les coûts horaires y sont transposés par hectare.</t>
  </si>
  <si>
    <t xml:space="preserve">Les utilisateurs demeurent les seuls responsables de l'emploi des données extraites de cet outil.  </t>
  </si>
  <si>
    <t>Références</t>
  </si>
  <si>
    <r>
      <t xml:space="preserve">CRAAQ (2014). </t>
    </r>
    <r>
      <rPr>
        <i/>
        <sz val="9"/>
        <rFont val="Arial"/>
        <family val="2"/>
      </rPr>
      <t>Machinerie - Coûts d'utilisation et taux à forfait suggérés</t>
    </r>
    <r>
      <rPr>
        <sz val="9"/>
        <rFont val="Arial"/>
        <family val="2"/>
      </rPr>
      <t>, Références économiques, AGDEX 740/825, 25 p.</t>
    </r>
  </si>
  <si>
    <r>
      <t xml:space="preserve">CRAAQ (2012). </t>
    </r>
    <r>
      <rPr>
        <i/>
        <sz val="9"/>
        <rFont val="Arial"/>
        <family val="2"/>
      </rPr>
      <t>Évaluation - Machinerie et bâtiment</t>
    </r>
    <r>
      <rPr>
        <sz val="9"/>
        <rFont val="Arial"/>
        <family val="2"/>
      </rPr>
      <t>, Références économiques, AGDEX 824/825b, 8 p.</t>
    </r>
  </si>
  <si>
    <r>
      <t xml:space="preserve">CRAAQ (2008). </t>
    </r>
    <r>
      <rPr>
        <i/>
        <sz val="9"/>
        <rFont val="Arial"/>
        <family val="2"/>
      </rPr>
      <t>Machinerie - Données techniques</t>
    </r>
    <r>
      <rPr>
        <sz val="9"/>
        <rFont val="Arial"/>
        <family val="2"/>
      </rPr>
      <t>, Références économiques, AGDEX 740, 21 p.</t>
    </r>
  </si>
  <si>
    <r>
      <t xml:space="preserve">ASAE (2006a). </t>
    </r>
    <r>
      <rPr>
        <i/>
        <sz val="9"/>
        <rFont val="Arial"/>
        <family val="2"/>
      </rPr>
      <t>Agricultural Machinery Management Data</t>
    </r>
    <r>
      <rPr>
        <sz val="9"/>
        <rFont val="Arial"/>
        <family val="2"/>
      </rPr>
      <t>, ASAE D497.5 FEB2006, 9 p.</t>
    </r>
  </si>
  <si>
    <r>
      <t xml:space="preserve">ASAE (2006b). </t>
    </r>
    <r>
      <rPr>
        <i/>
        <sz val="9"/>
        <rFont val="Arial"/>
        <family val="2"/>
      </rPr>
      <t>Agricultural Machinery Management Data</t>
    </r>
    <r>
      <rPr>
        <sz val="9"/>
        <rFont val="Arial"/>
        <family val="2"/>
      </rPr>
      <t>, ASAE D496.3 FEB2006, 7 p.</t>
    </r>
  </si>
  <si>
    <r>
      <t xml:space="preserve">ASAE (2003). </t>
    </r>
    <r>
      <rPr>
        <i/>
        <sz val="9"/>
        <rFont val="Arial"/>
        <family val="2"/>
      </rPr>
      <t>Agricultural Machinery Management Data</t>
    </r>
    <r>
      <rPr>
        <sz val="9"/>
        <rFont val="Arial"/>
        <family val="2"/>
      </rPr>
      <t>, ASAE D497.4 FEB03, 9 p.</t>
    </r>
  </si>
  <si>
    <t>Coût moyen annuel exprimé en % de la valeur initiale</t>
  </si>
  <si>
    <t>0 à 500 heures</t>
  </si>
  <si>
    <t>Heures d'utilisation cumulées sur période</t>
  </si>
  <si>
    <t xml:space="preserve">Cette section propose des coûts d'entretien et de réparation annuels moyens en fonction des heures d'opération cumulées. Ces coûts proposés sont adaptés à partir de la référence du CRAAQ (2012), Évaluation - Machinerie et bâtiment, Références économiques, AGDEX 824/825b. </t>
  </si>
  <si>
    <t>INSTRUCTIONS ET EXPLICATIONS</t>
  </si>
  <si>
    <t>Veuillez simplement désigner correctement le tracteur et/ou la machinerie du système à l'étude.</t>
  </si>
  <si>
    <t>Veuillez inscrire le prix d'achat neuf du tracteur et de l'équipement.</t>
  </si>
  <si>
    <t xml:space="preserve">Ces coûts sont estimés à 2 % de la valeur des tracteurs neufs et à 1 % de la valeur des équipements neufs. Bien que ces cases ne soient pas bleues, un utilisateur pourrait choisir de remplacer leur contenu par des valeurs qui lui paraissent plus justes. Ces valeurs seront prises en compte dans l'ensemble des calculs. </t>
  </si>
  <si>
    <t>Il est possible de connaître les vitesses de travail suggérées dans le document du CRAAQ (2008), Machinerie - Données techniques, Références économiques, AGDEX 740.</t>
  </si>
  <si>
    <t>Calculé automatiquement, ce renseignement est déterminé par les trois paramètres suivants : vitesse de travail, largeur de travail et efficacité au champ.</t>
  </si>
  <si>
    <t>Les coûts de propriétés fixes y sont additionnés et répartis par heure d'utilisation.</t>
  </si>
  <si>
    <t>Les coûts variables du système y sont additionnés et représentés par heure d'opération.</t>
  </si>
  <si>
    <t>L'outil de calcul y est bonifié pour permettre de présenter les coûts par unité produite (balle). Le poids moyen d'une balle et le rendement par hectare sont requis. Une table de sensibilité supplémentaire a été ajoutée dans la version par balle. Le coût du système y varie en fonction de la vitesse de travail (balles/heure) et du rendement (balles/ha)</t>
  </si>
  <si>
    <t>2. Description du système (tracteur et équipement)</t>
  </si>
  <si>
    <r>
      <t>Les</t>
    </r>
    <r>
      <rPr>
        <b/>
        <i/>
        <sz val="10"/>
        <rFont val="Arial"/>
        <family val="2"/>
      </rPr>
      <t xml:space="preserve"> cases bleues</t>
    </r>
    <r>
      <rPr>
        <i/>
        <sz val="10"/>
        <rFont val="Arial"/>
        <family val="2"/>
      </rPr>
      <t xml:space="preserve">
sont à compléter.</t>
    </r>
  </si>
  <si>
    <t>Description du système (tracteur et équipement)</t>
  </si>
  <si>
    <t>Unités</t>
  </si>
  <si>
    <t>Entretien et réparation</t>
  </si>
  <si>
    <t>Hectares à l'heure</t>
  </si>
  <si>
    <t>Intérêts ou coût d'opportunité du capital</t>
  </si>
  <si>
    <r>
      <t xml:space="preserve">Autres coûts fixes </t>
    </r>
    <r>
      <rPr>
        <sz val="8"/>
        <rFont val="Arial"/>
        <family val="2"/>
      </rPr>
      <t xml:space="preserve">(assurances, remisage, immatriculation, etc.) </t>
    </r>
  </si>
  <si>
    <t>Coût horaire de propriété (fixe)</t>
  </si>
  <si>
    <t>Remboursement du capital et des intérêts</t>
  </si>
  <si>
    <t xml:space="preserve">1 Calculs des coûts de réparation et d'entretien </t>
  </si>
  <si>
    <t>2 Tables de sensibilité</t>
  </si>
  <si>
    <t>3 Seuil de rentabilité</t>
  </si>
  <si>
    <t>Pourcentage de la valeur initiale proposé comme coût annuel d'entretien et réparation</t>
  </si>
  <si>
    <r>
      <rPr>
        <b/>
        <sz val="9"/>
        <rFont val="Arial"/>
        <family val="2"/>
      </rPr>
      <t xml:space="preserve">Références: </t>
    </r>
    <r>
      <rPr>
        <sz val="9"/>
        <rFont val="Arial"/>
        <family val="2"/>
      </rPr>
      <t>Adaptation de</t>
    </r>
    <r>
      <rPr>
        <b/>
        <sz val="9"/>
        <rFont val="Arial"/>
        <family val="2"/>
      </rPr>
      <t xml:space="preserve"> </t>
    </r>
    <r>
      <rPr>
        <sz val="9"/>
        <rFont val="Arial"/>
        <family val="2"/>
      </rPr>
      <t xml:space="preserve">Machinerie - Coûts d'utilisation et taux à forfait suggérés, CRAAQ, Références économiques, AGDEX 740/825, 2014, 25 p.; Agricultural Machinery Management Data, ASAE D497.5 FEB2006, 9 p.; Agricultural Machinery Management Data, ASAE D496.3 FEB2006, 7 p. </t>
    </r>
  </si>
  <si>
    <t>8. Table de sensibilité (section 2)</t>
  </si>
  <si>
    <t>7. Calculs des coûts de réparation et d'entretien (section 1)</t>
  </si>
  <si>
    <t>9. Seuil de rentabilité (section 3)</t>
  </si>
  <si>
    <t>Vitesse de travail
(km/h)</t>
  </si>
  <si>
    <t>Utilisation annuelle (heure)</t>
  </si>
  <si>
    <t>Balles à l'hectare
(balle/ha)</t>
  </si>
  <si>
    <t>Hectares par heure (ha/h)</t>
  </si>
  <si>
    <t>Nom</t>
  </si>
  <si>
    <t>Bienvenue dans l'outil de calcul du coût d'utilisation de la machinerie préparé par les conseillers régionaux du ministère de l'Agriculture, des Pêcheries et de l'Alimentation (MAPAQ). Cet outil permet d'évaluer rapidement le coût des activités agricoles, notamment lorsqu'il n'y a aucune référence pour un système défini. Il est adaptable aux situations que l'on peut observer et il permet de compartimenter les différentes composantes du coût d'utilisation de la machinerie.</t>
  </si>
  <si>
    <t xml:space="preserve">Inscrire un nombre d'années d'utilisation pour répartir les coûts de propriété au cours de la période visée. </t>
  </si>
  <si>
    <t xml:space="preserve">Elle est calculée automatiquement. On évalue que les tracteurs perdent 32 % de leur valeur la première année et les équipements, 40 %. Après la première année, on estime que les tracteurs perdent 8 % de leur valeur annuellement et les équipements, 11,5 %. Une inflation de 2 % est aussi prise en considération. Bien que ces cases ne soient pas bleues, un utilisateur pourrait choisir de remplacer leur contenu par des valeurs qui lui paraissent plus justes. Ces valeurs seront prises en compte dans l'ensemble des calculs. </t>
  </si>
  <si>
    <t>Le coût pour lubrification est calculé automatiquement et correspond à 15% du coût du carburant. Bien que cette case ne soit pas en bleu, un utilisateur pourrait choisir de remplacer son contenu par une valeur qui lui parait plus juste. Cette valeur sera prise en compte dans l'ensemble des calculs.</t>
  </si>
  <si>
    <t>Voir la section 1- Calculs des coûts de réparation et d'entretien.  Ces coûts varient selon les heures d'utilisation cumulées au cours de la vie utile de la machinerie. Bien que ces cases ne soient pas bleues, un utilisateur pourrait choisir de remplacer leur contenu par des valeurs qui lui paraissent plus justes. Ces valeurs seront prises en compte dans l'ensemble des calculs, à l'exception de la Table de sensibilité, section 2.</t>
  </si>
  <si>
    <t>Inscrire les taux d'intérêts en pourcentage (%) pour calculer le loyer de l'investissement financier engagé au cours de la période d'utilisation du tracteur ou de l'équipement, qu'il y ait ou non un emprunt.</t>
  </si>
  <si>
    <t>Ce paramètre est estimé et exprimé en pourcentage (%). Il intègre les pertes de temps associées au retournement à l'extrémité de champ, le chevauchement des passages ainsi que les arrêts nécessaires pour remplir les réservoirs d'intrants: semences, engrais, etc. Ce paramètre est important pour le calcul; il est généralement compris entre 70 et 90 %. Il est possible de consulter les efficacités au champ suggérées dans le document CRAAQ (2008), Machinerie - Données techniques, Références économiques, AGDEX 740.</t>
  </si>
  <si>
    <t>4. Coûts de propriété (fixes)</t>
  </si>
  <si>
    <t>On y représente le coût du système dans un tableau où deux variables fluctuent pour déterminer le résultat. L'utilisation annuelle influe sur la part des coûts de propriété (fixes) dans le coût du sytème alors que la vitesse de travail influe sur l'ensemble des coûts du sytème. Les cases bleues de la table de sensibilité sont modifiables.</t>
  </si>
  <si>
    <r>
      <t xml:space="preserve">Efficacité au champ </t>
    </r>
    <r>
      <rPr>
        <sz val="8"/>
        <rFont val="Arial"/>
        <family val="2"/>
      </rPr>
      <t>(entre 70 % et 90 %)</t>
    </r>
  </si>
  <si>
    <t>Coûts de propriété (fixes)</t>
  </si>
  <si>
    <t>Total du coût par hectare du système</t>
  </si>
  <si>
    <t xml:space="preserve">Olivier Marois-M.,agr. et les conseillers régionaux en économie et gestion du MAPAQ </t>
  </si>
  <si>
    <t xml:space="preserve">Olivier Marois-M., agr., et les conseillers régionaux en économie et gestion du MAPAQ </t>
  </si>
  <si>
    <t>12 001 à 15 000 heures</t>
  </si>
  <si>
    <t>plus de 15 000 heures</t>
  </si>
  <si>
    <t>Coûts du travail à forfait</t>
  </si>
  <si>
    <t>Pourcentage de la valeur initiale proposé comme coût annuel d'entretien et de réparation</t>
  </si>
  <si>
    <r>
      <t xml:space="preserve">Lubrification </t>
    </r>
    <r>
      <rPr>
        <sz val="8"/>
        <rFont val="Arial"/>
        <family val="2"/>
      </rPr>
      <t>(15 % du coût du carburant consommé)</t>
    </r>
  </si>
  <si>
    <t>0 à 3 000 heures</t>
  </si>
  <si>
    <t>3 001 à 6 000 heures</t>
  </si>
  <si>
    <t>6 001 à 9 000 heures</t>
  </si>
  <si>
    <t>9 001 à 12 000 heures</t>
  </si>
  <si>
    <r>
      <rPr>
        <b/>
        <sz val="9"/>
        <rFont val="Arial"/>
        <family val="2"/>
      </rPr>
      <t xml:space="preserve"> </t>
    </r>
    <r>
      <rPr>
        <sz val="9"/>
        <rFont val="Arial"/>
        <family val="2"/>
      </rPr>
      <t xml:space="preserve">Olivier Marois-M.,agr. et les conseillers régionaux en économie et gestion du MAPAQ </t>
    </r>
  </si>
  <si>
    <t>Coûts horaires d'utilisation (variables)</t>
  </si>
  <si>
    <t>501 à 1 000 heures</t>
  </si>
  <si>
    <t>1 001 à 1 500 heures</t>
  </si>
  <si>
    <t>1 501 à 2 000 heures</t>
  </si>
  <si>
    <t>plus de 2 000 heures</t>
  </si>
  <si>
    <t>Coût de réparation et d'entretien par heure ($/h)</t>
  </si>
  <si>
    <t>Coût de réparation et d'entretien proposé par an ($)</t>
  </si>
  <si>
    <t>Coûts de propriété (fixe)</t>
  </si>
  <si>
    <t>Total du coût par balle du système</t>
  </si>
  <si>
    <r>
      <t xml:space="preserve">1. Seules les </t>
    </r>
    <r>
      <rPr>
        <b/>
        <sz val="11"/>
        <color rgb="FF0086EA"/>
        <rFont val="Arial"/>
        <family val="2"/>
      </rPr>
      <t>cases bleues</t>
    </r>
    <r>
      <rPr>
        <b/>
        <sz val="11"/>
        <color theme="1" tint="0.249977111117893"/>
        <rFont val="Arial"/>
        <family val="2"/>
      </rPr>
      <t xml:space="preserve"> doivent faire l'objet de modifications, sauf indication contraire dans les présentes instructions.</t>
    </r>
  </si>
  <si>
    <r>
      <t>Inscrire l'information selon la source la plus appropriée: une consommation réelle observée, une référence du CRAAQ (2008), Machinerie - Données techniques, Références économiques, AGDEX 740 ou un résultat du Nebraska Tractor Test Laboratory (</t>
    </r>
    <r>
      <rPr>
        <u/>
        <sz val="10"/>
        <color indexed="30"/>
        <rFont val="Arial"/>
        <family val="2"/>
      </rPr>
      <t xml:space="preserve">https://tractortestlab.unl.edu/testreports </t>
    </r>
    <r>
      <rPr>
        <sz val="10"/>
        <rFont val="Arial"/>
        <family val="2"/>
      </rPr>
      <t>).</t>
    </r>
  </si>
  <si>
    <r>
      <t xml:space="preserve">10. Onglet </t>
    </r>
    <r>
      <rPr>
        <b/>
        <i/>
        <sz val="11"/>
        <color theme="1" tint="0.249977111117893"/>
        <rFont val="Arial"/>
        <family val="2"/>
      </rPr>
      <t>version par balle</t>
    </r>
  </si>
  <si>
    <t>Coût d'entretien et de réparation annuel moyen</t>
  </si>
  <si>
    <t>Ce seuil de rentabilité correspond à la taille des activités en hectares qui permettent d'envisager des coûts de propriété et d'utilisation inférieurs au coût d'un même travail réalisé à forfait. Notez que les coûts d'utilisation variables du tracteur et de la machinerie sont pris en compte; cependant, les coûts de propriété du tracteur ne sont pas pris en considération. Vous devez fixer le coût du travail à forfait pour établir la comparaison. La mention " S.O." apparaitra s'il est impossible d'atteindre un seuil de rentabilité avec les données techniques et financières inscrites.</t>
  </si>
  <si>
    <t>PRÉPARÉ PAR</t>
  </si>
  <si>
    <t>Olivier Marois-M., agr. avec la collaboration de la Table sectorielle en économie et gestion.</t>
  </si>
  <si>
    <t>DATE</t>
  </si>
  <si>
    <t>Conception: 2018-09-19
Dernière mise à jour: 2019-07-31</t>
  </si>
  <si>
    <t>MISE EN GARDE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</si>
</sst>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8" formatCode="#,##0.00\ &quot;$&quot;_);[Red]\(#,##0.00\ &quot;$&quot;\)"/>
    <numFmt numFmtId="44" formatCode="_ * #,##0.00_)\ &quot;$&quot;_ ;_ * \(#,##0.00\)\ &quot;$&quot;_ ;_ * &quot;-&quot;??_)\ &quot;$&quot;_ ;_ @_ "/>
    <numFmt numFmtId="164" formatCode="_ * #,##0_)\ _$_ ;_ * \(#,##0\)\ _$_ ;_ * &quot;-&quot;_)\ _$_ ;_ @_ "/>
    <numFmt numFmtId="165" formatCode="_ * #,##0.00_)\ _$_ ;_ * \(#,##0.00\)\ _$_ ;_ * &quot;-&quot;??_)\ _$_ ;_ @_ "/>
    <numFmt numFmtId="166" formatCode="#,##0\ &quot;$&quot;"/>
    <numFmt numFmtId="167" formatCode="_ * #,##0.0_)\ _$_ ;_ * \(#,##0.0\)\ _$_ ;_ * &quot;-&quot;?_)\ _$_ ;_ @_ "/>
    <numFmt numFmtId="168" formatCode="0.0%"/>
    <numFmt numFmtId="169" formatCode="_ * #,##0_)\ _$_ ;_ * \(#,##0\)\ _$_ ;_ * &quot;-&quot;??_)\ _$_ ;_ @_ "/>
    <numFmt numFmtId="170" formatCode="#,##0.00\ &quot;$&quot;"/>
    <numFmt numFmtId="171" formatCode=";;"/>
    <numFmt numFmtId="172" formatCode="_ * #,##0_)\ &quot;$&quot;_ ;_ * \(#,##0\)\ &quot;$&quot;_ ;_ * &quot;-&quot;??_)\ &quot;$&quot;_ ;_ @_ "/>
    <numFmt numFmtId="173" formatCode="_ * #,##0.0_)\ _$_ ;_ * \(#,##0.0\)\ _$_ ;_ * &quot;-&quot;_)\ _$_ ;_ @_ "/>
    <numFmt numFmtId="174" formatCode="_ * #,##0.00_)\ _$_ ;_ * \(#,##0.00\)\ _$_ ;_ * &quot;-&quot;_)\ _$_ ;_ @_ "/>
  </numFmts>
  <fonts count="35" x14ac:knownFonts="1">
    <font>
      <sz val="11"/>
      <color theme="1"/>
      <name val="Calibri"/>
      <family val="2"/>
      <scheme val="minor"/>
    </font>
    <font>
      <sz val="11"/>
      <color theme="1"/>
      <name val="Calibri"/>
      <family val="2"/>
      <scheme val="minor"/>
    </font>
    <font>
      <b/>
      <i/>
      <sz val="15"/>
      <name val="Trebuchet MS"/>
      <family val="2"/>
    </font>
    <font>
      <i/>
      <sz val="10"/>
      <name val="Arial"/>
      <family val="2"/>
    </font>
    <font>
      <sz val="10"/>
      <name val="Arial"/>
      <family val="2"/>
    </font>
    <font>
      <b/>
      <sz val="10"/>
      <name val="Arial"/>
      <family val="2"/>
    </font>
    <font>
      <b/>
      <sz val="10"/>
      <color theme="0"/>
      <name val="Arial"/>
      <family val="2"/>
    </font>
    <font>
      <b/>
      <sz val="9"/>
      <name val="Arial"/>
      <family val="2"/>
    </font>
    <font>
      <sz val="8"/>
      <name val="Arial"/>
      <family val="2"/>
    </font>
    <font>
      <sz val="10"/>
      <color rgb="FFFF0000"/>
      <name val="Arial"/>
      <family val="2"/>
    </font>
    <font>
      <b/>
      <i/>
      <sz val="10"/>
      <name val="Arial"/>
      <family val="2"/>
    </font>
    <font>
      <sz val="9"/>
      <name val="Arial"/>
      <family val="2"/>
    </font>
    <font>
      <b/>
      <sz val="26"/>
      <color theme="1" tint="0.249977111117893"/>
      <name val="Century Gothic"/>
      <family val="2"/>
    </font>
    <font>
      <b/>
      <i/>
      <sz val="28"/>
      <color rgb="FF008663"/>
      <name val="Century Gothic"/>
      <family val="2"/>
    </font>
    <font>
      <sz val="10"/>
      <color rgb="FF0000FF"/>
      <name val="Arial"/>
      <family val="2"/>
    </font>
    <font>
      <i/>
      <sz val="9"/>
      <name val="Arial"/>
      <family val="2"/>
    </font>
    <font>
      <b/>
      <sz val="12"/>
      <name val="Arial"/>
      <family val="2"/>
    </font>
    <font>
      <sz val="10"/>
      <color theme="1"/>
      <name val="Arial"/>
      <family val="2"/>
    </font>
    <font>
      <i/>
      <sz val="10"/>
      <color theme="1"/>
      <name val="Arial"/>
      <family val="2"/>
    </font>
    <font>
      <b/>
      <i/>
      <sz val="10"/>
      <color theme="0"/>
      <name val="Arial"/>
      <family val="2"/>
    </font>
    <font>
      <sz val="11"/>
      <color theme="1" tint="0.249977111117893"/>
      <name val="Arial"/>
      <family val="2"/>
    </font>
    <font>
      <b/>
      <i/>
      <sz val="11"/>
      <color theme="1" tint="0.249977111117893"/>
      <name val="Arial"/>
      <family val="2"/>
    </font>
    <font>
      <sz val="11"/>
      <color theme="1"/>
      <name val="Arial"/>
      <family val="2"/>
    </font>
    <font>
      <b/>
      <sz val="11"/>
      <color theme="1" tint="0.249977111117893"/>
      <name val="Arial"/>
      <family val="2"/>
    </font>
    <font>
      <b/>
      <sz val="11"/>
      <color rgb="FF0086EA"/>
      <name val="Arial"/>
      <family val="2"/>
    </font>
    <font>
      <u/>
      <sz val="10"/>
      <color indexed="30"/>
      <name val="Arial"/>
      <family val="2"/>
    </font>
    <font>
      <b/>
      <sz val="11"/>
      <color theme="1"/>
      <name val="Arial"/>
      <family val="2"/>
    </font>
    <font>
      <b/>
      <i/>
      <sz val="19"/>
      <name val="Arial"/>
      <family val="2"/>
    </font>
    <font>
      <b/>
      <i/>
      <sz val="15"/>
      <name val="Arial"/>
      <family val="2"/>
    </font>
    <font>
      <b/>
      <i/>
      <sz val="16"/>
      <name val="Arial"/>
      <family val="2"/>
    </font>
    <font>
      <b/>
      <sz val="16"/>
      <name val="Arial"/>
      <family val="2"/>
    </font>
    <font>
      <b/>
      <sz val="10"/>
      <color theme="1"/>
      <name val="Arial"/>
      <family val="2"/>
    </font>
    <font>
      <b/>
      <sz val="14"/>
      <color theme="1"/>
      <name val="Arial"/>
      <family val="2"/>
    </font>
    <font>
      <sz val="11"/>
      <name val="Arial"/>
      <family val="2"/>
    </font>
    <font>
      <sz val="11"/>
      <name val="Century Gothic"/>
      <family val="2"/>
    </font>
  </fonts>
  <fills count="5">
    <fill>
      <patternFill patternType="none"/>
    </fill>
    <fill>
      <patternFill patternType="gray125"/>
    </fill>
    <fill>
      <patternFill patternType="solid">
        <fgColor theme="0"/>
        <bgColor indexed="64"/>
      </patternFill>
    </fill>
    <fill>
      <patternFill patternType="solid">
        <fgColor rgb="FF0086EA"/>
        <bgColor indexed="64"/>
      </patternFill>
    </fill>
    <fill>
      <patternFill patternType="solid">
        <fgColor theme="0" tint="-4.9989318521683403E-2"/>
        <bgColor indexed="64"/>
      </patternFill>
    </fill>
  </fills>
  <borders count="19">
    <border>
      <left/>
      <right/>
      <top/>
      <bottom/>
      <diagonal/>
    </border>
    <border>
      <left/>
      <right/>
      <top/>
      <bottom style="dotted">
        <color indexed="64"/>
      </bottom>
      <diagonal/>
    </border>
    <border>
      <left/>
      <right/>
      <top style="medium">
        <color indexed="64"/>
      </top>
      <bottom/>
      <diagonal/>
    </border>
    <border>
      <left/>
      <right/>
      <top style="thin">
        <color indexed="64"/>
      </top>
      <bottom/>
      <diagonal/>
    </border>
    <border>
      <left/>
      <right/>
      <top style="dotted">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384">
    <xf numFmtId="0" fontId="0" fillId="0" borderId="0" xfId="0"/>
    <xf numFmtId="0" fontId="0" fillId="2" borderId="0" xfId="0" applyFill="1"/>
    <xf numFmtId="0" fontId="0" fillId="2" borderId="0" xfId="0" applyFill="1" applyBorder="1"/>
    <xf numFmtId="0" fontId="0" fillId="2" borderId="0" xfId="0" applyFill="1" applyAlignment="1">
      <alignment vertical="center"/>
    </xf>
    <xf numFmtId="0" fontId="4" fillId="2" borderId="0" xfId="0" applyFont="1" applyFill="1" applyBorder="1" applyAlignment="1">
      <alignment horizontal="left" vertical="center" wrapText="1"/>
    </xf>
    <xf numFmtId="0" fontId="4" fillId="2" borderId="0" xfId="0" applyFont="1" applyFill="1" applyBorder="1" applyAlignment="1">
      <alignment vertical="center" wrapText="1"/>
    </xf>
    <xf numFmtId="0" fontId="5" fillId="2" borderId="2" xfId="0" applyFont="1" applyFill="1" applyBorder="1" applyAlignment="1">
      <alignment vertical="center"/>
    </xf>
    <xf numFmtId="0" fontId="4" fillId="2" borderId="2" xfId="0" applyFont="1" applyFill="1" applyBorder="1" applyAlignment="1">
      <alignment vertical="center"/>
    </xf>
    <xf numFmtId="0" fontId="5" fillId="2" borderId="2" xfId="0" applyFont="1" applyFill="1" applyBorder="1" applyAlignment="1">
      <alignment horizontal="center" vertical="center"/>
    </xf>
    <xf numFmtId="0" fontId="5" fillId="2" borderId="0" xfId="0" applyFont="1" applyFill="1" applyBorder="1"/>
    <xf numFmtId="0" fontId="5" fillId="2" borderId="0" xfId="0" applyFont="1" applyFill="1" applyBorder="1" applyAlignment="1">
      <alignment vertical="center"/>
    </xf>
    <xf numFmtId="0" fontId="5" fillId="2" borderId="0" xfId="0" applyFont="1" applyFill="1" applyBorder="1" applyAlignment="1">
      <alignment horizontal="center" vertical="center"/>
    </xf>
    <xf numFmtId="0" fontId="5" fillId="2" borderId="3" xfId="0" applyFont="1" applyFill="1" applyBorder="1"/>
    <xf numFmtId="0" fontId="5" fillId="2" borderId="3" xfId="0" applyFont="1" applyFill="1" applyBorder="1" applyAlignment="1">
      <alignment horizontal="left"/>
    </xf>
    <xf numFmtId="0" fontId="5" fillId="2" borderId="0" xfId="0" applyFont="1" applyFill="1" applyBorder="1" applyAlignment="1">
      <alignment horizontal="center"/>
    </xf>
    <xf numFmtId="166" fontId="6" fillId="2" borderId="0" xfId="0" applyNumberFormat="1" applyFont="1" applyFill="1" applyBorder="1" applyAlignment="1">
      <alignment horizontal="center"/>
    </xf>
    <xf numFmtId="0" fontId="6" fillId="2" borderId="0" xfId="0" applyFont="1" applyFill="1" applyBorder="1" applyAlignment="1">
      <alignment horizontal="center"/>
    </xf>
    <xf numFmtId="0" fontId="4" fillId="2" borderId="0" xfId="0" applyFont="1" applyFill="1" applyAlignment="1">
      <alignment horizontal="left"/>
    </xf>
    <xf numFmtId="9" fontId="9" fillId="2" borderId="0" xfId="0" applyNumberFormat="1" applyFont="1" applyFill="1" applyBorder="1" applyAlignment="1">
      <alignment horizontal="center"/>
    </xf>
    <xf numFmtId="0" fontId="9" fillId="2" borderId="0" xfId="0" applyFont="1" applyFill="1" applyBorder="1" applyAlignment="1">
      <alignment horizontal="center"/>
    </xf>
    <xf numFmtId="10" fontId="9" fillId="2" borderId="0" xfId="0" applyNumberFormat="1" applyFont="1" applyFill="1" applyBorder="1" applyAlignment="1">
      <alignment horizontal="center"/>
    </xf>
    <xf numFmtId="10" fontId="4" fillId="2" borderId="0" xfId="0" applyNumberFormat="1" applyFont="1" applyFill="1" applyBorder="1" applyAlignment="1">
      <alignment horizontal="center"/>
    </xf>
    <xf numFmtId="10" fontId="6" fillId="2" borderId="0" xfId="0" applyNumberFormat="1" applyFont="1" applyFill="1" applyBorder="1" applyAlignment="1">
      <alignment horizontal="center"/>
    </xf>
    <xf numFmtId="2" fontId="6" fillId="2" borderId="0" xfId="0" applyNumberFormat="1" applyFont="1" applyFill="1" applyBorder="1" applyAlignment="1">
      <alignment horizontal="center"/>
    </xf>
    <xf numFmtId="9" fontId="6" fillId="2" borderId="0" xfId="2" applyFont="1" applyFill="1" applyBorder="1" applyAlignment="1">
      <alignment horizontal="center"/>
    </xf>
    <xf numFmtId="0" fontId="0" fillId="2" borderId="0" xfId="0" applyFill="1" applyAlignment="1">
      <alignment horizontal="center"/>
    </xf>
    <xf numFmtId="8" fontId="5" fillId="2" borderId="0" xfId="0" applyNumberFormat="1" applyFont="1" applyFill="1" applyBorder="1"/>
    <xf numFmtId="8" fontId="4" fillId="2" borderId="0" xfId="0" applyNumberFormat="1" applyFont="1" applyFill="1" applyBorder="1"/>
    <xf numFmtId="8" fontId="3" fillId="2" borderId="0" xfId="0" applyNumberFormat="1" applyFont="1" applyFill="1" applyBorder="1"/>
    <xf numFmtId="0" fontId="3" fillId="2" borderId="0" xfId="0" applyFont="1" applyFill="1" applyBorder="1"/>
    <xf numFmtId="165" fontId="3" fillId="2" borderId="0" xfId="0" applyNumberFormat="1" applyFont="1" applyFill="1" applyBorder="1" applyAlignment="1">
      <alignment horizontal="center"/>
    </xf>
    <xf numFmtId="0" fontId="3" fillId="2" borderId="0" xfId="0" applyFont="1" applyFill="1" applyBorder="1" applyAlignment="1"/>
    <xf numFmtId="0" fontId="0" fillId="2" borderId="5" xfId="0" applyFill="1" applyBorder="1"/>
    <xf numFmtId="8" fontId="3" fillId="2" borderId="0" xfId="0" applyNumberFormat="1" applyFont="1" applyFill="1" applyBorder="1" applyAlignment="1">
      <alignment horizontal="center"/>
    </xf>
    <xf numFmtId="0" fontId="11" fillId="2" borderId="0" xfId="0" applyFont="1" applyFill="1"/>
    <xf numFmtId="0" fontId="5" fillId="2" borderId="0" xfId="0" applyFont="1" applyFill="1"/>
    <xf numFmtId="171" fontId="4" fillId="2" borderId="6" xfId="1" applyNumberFormat="1" applyFont="1" applyFill="1" applyBorder="1"/>
    <xf numFmtId="172" fontId="4" fillId="2" borderId="0" xfId="1" applyNumberFormat="1" applyFont="1" applyFill="1" applyBorder="1"/>
    <xf numFmtId="172" fontId="4" fillId="2" borderId="10" xfId="1" applyNumberFormat="1" applyFont="1" applyFill="1" applyBorder="1"/>
    <xf numFmtId="0" fontId="10" fillId="2" borderId="0" xfId="0" applyFont="1" applyFill="1" applyBorder="1"/>
    <xf numFmtId="165" fontId="10" fillId="2" borderId="0" xfId="0" applyNumberFormat="1" applyFont="1" applyFill="1" applyBorder="1" applyAlignment="1">
      <alignment horizontal="center"/>
    </xf>
    <xf numFmtId="8" fontId="10" fillId="2" borderId="0" xfId="0" applyNumberFormat="1" applyFont="1" applyFill="1" applyBorder="1"/>
    <xf numFmtId="8" fontId="5" fillId="2" borderId="0" xfId="0" applyNumberFormat="1" applyFont="1" applyFill="1" applyBorder="1" applyAlignment="1">
      <alignment horizontal="center"/>
    </xf>
    <xf numFmtId="165" fontId="5" fillId="2" borderId="0" xfId="0" applyNumberFormat="1" applyFont="1" applyFill="1" applyBorder="1" applyAlignment="1">
      <alignment horizontal="center"/>
    </xf>
    <xf numFmtId="0" fontId="4" fillId="2" borderId="0" xfId="0" applyFont="1" applyFill="1"/>
    <xf numFmtId="172" fontId="4" fillId="2" borderId="12" xfId="1" applyNumberFormat="1" applyFont="1" applyFill="1" applyBorder="1"/>
    <xf numFmtId="172" fontId="4" fillId="2" borderId="13" xfId="1" applyNumberFormat="1" applyFont="1" applyFill="1" applyBorder="1"/>
    <xf numFmtId="0" fontId="10" fillId="2" borderId="0" xfId="0" applyFont="1" applyFill="1" applyBorder="1" applyAlignment="1">
      <alignment horizontal="center"/>
    </xf>
    <xf numFmtId="44" fontId="4" fillId="2" borderId="0" xfId="1" applyNumberFormat="1" applyFont="1" applyFill="1"/>
    <xf numFmtId="0" fontId="5" fillId="4" borderId="0" xfId="0" applyFont="1" applyFill="1" applyBorder="1"/>
    <xf numFmtId="165" fontId="5" fillId="4" borderId="0" xfId="0" applyNumberFormat="1" applyFont="1" applyFill="1" applyBorder="1" applyAlignment="1">
      <alignment horizontal="center"/>
    </xf>
    <xf numFmtId="0" fontId="0" fillId="2" borderId="0" xfId="0" applyFill="1" applyAlignment="1">
      <alignment vertical="top"/>
    </xf>
    <xf numFmtId="0" fontId="5" fillId="2" borderId="14" xfId="0" applyFont="1" applyFill="1" applyBorder="1" applyAlignment="1">
      <alignment vertical="top"/>
    </xf>
    <xf numFmtId="0" fontId="5" fillId="2" borderId="14" xfId="0" applyFont="1" applyFill="1" applyBorder="1"/>
    <xf numFmtId="0" fontId="5" fillId="2" borderId="14" xfId="0" applyFont="1" applyFill="1" applyBorder="1" applyAlignment="1">
      <alignment horizontal="center"/>
    </xf>
    <xf numFmtId="0" fontId="7" fillId="2" borderId="0" xfId="0" applyFont="1" applyFill="1" applyBorder="1"/>
    <xf numFmtId="0" fontId="11" fillId="2" borderId="0" xfId="0" applyFont="1" applyFill="1" applyBorder="1"/>
    <xf numFmtId="0" fontId="11" fillId="2" borderId="0" xfId="0" applyFont="1" applyFill="1" applyBorder="1" applyAlignment="1">
      <alignment horizontal="center"/>
    </xf>
    <xf numFmtId="0" fontId="11" fillId="2" borderId="0" xfId="0" applyFont="1" applyFill="1" applyBorder="1" applyAlignment="1">
      <alignment horizontal="right"/>
    </xf>
    <xf numFmtId="14" fontId="11" fillId="2" borderId="0" xfId="0" applyNumberFormat="1" applyFont="1" applyFill="1" applyBorder="1" applyAlignment="1">
      <alignment horizontal="center"/>
    </xf>
    <xf numFmtId="0" fontId="11" fillId="2" borderId="0" xfId="0" applyFont="1" applyFill="1" applyBorder="1" applyAlignment="1">
      <alignment vertical="center"/>
    </xf>
    <xf numFmtId="8" fontId="4" fillId="2" borderId="3" xfId="0" applyNumberFormat="1" applyFont="1" applyFill="1" applyBorder="1"/>
    <xf numFmtId="165" fontId="5" fillId="2" borderId="3" xfId="0" applyNumberFormat="1" applyFont="1" applyFill="1" applyBorder="1" applyAlignment="1">
      <alignment horizontal="center"/>
    </xf>
    <xf numFmtId="0" fontId="4" fillId="2" borderId="3" xfId="0" applyFont="1" applyFill="1" applyBorder="1" applyAlignment="1"/>
    <xf numFmtId="0" fontId="4" fillId="2" borderId="0" xfId="0" applyFont="1" applyFill="1" applyBorder="1" applyAlignment="1">
      <alignment horizontal="center"/>
    </xf>
    <xf numFmtId="3" fontId="5" fillId="2" borderId="0" xfId="0" applyNumberFormat="1" applyFont="1" applyFill="1" applyBorder="1" applyAlignment="1">
      <alignment horizontal="center"/>
    </xf>
    <xf numFmtId="0" fontId="11" fillId="2" borderId="0" xfId="0" applyFont="1" applyFill="1" applyAlignment="1">
      <alignment horizontal="left" indent="1"/>
    </xf>
    <xf numFmtId="172" fontId="4" fillId="2" borderId="15" xfId="1" applyNumberFormat="1" applyFont="1" applyFill="1" applyBorder="1"/>
    <xf numFmtId="172" fontId="4" fillId="2" borderId="2" xfId="1" applyNumberFormat="1" applyFont="1" applyFill="1" applyBorder="1"/>
    <xf numFmtId="172" fontId="4" fillId="2" borderId="16" xfId="1" applyNumberFormat="1" applyFont="1" applyFill="1" applyBorder="1"/>
    <xf numFmtId="172" fontId="4" fillId="2" borderId="17" xfId="1" applyNumberFormat="1" applyFont="1" applyFill="1" applyBorder="1"/>
    <xf numFmtId="172" fontId="4" fillId="2" borderId="18" xfId="1" applyNumberFormat="1" applyFont="1" applyFill="1" applyBorder="1"/>
    <xf numFmtId="39" fontId="5" fillId="2" borderId="0" xfId="1" applyNumberFormat="1" applyFont="1" applyFill="1"/>
    <xf numFmtId="44" fontId="4" fillId="2" borderId="0" xfId="1" applyNumberFormat="1" applyFont="1" applyFill="1" applyBorder="1"/>
    <xf numFmtId="173" fontId="5" fillId="2" borderId="0" xfId="1" applyNumberFormat="1" applyFont="1" applyFill="1" applyBorder="1"/>
    <xf numFmtId="44" fontId="4" fillId="2" borderId="15" xfId="1" applyNumberFormat="1" applyFont="1" applyFill="1" applyBorder="1"/>
    <xf numFmtId="44" fontId="4" fillId="2" borderId="2" xfId="1" applyNumberFormat="1" applyFont="1" applyFill="1" applyBorder="1"/>
    <xf numFmtId="44" fontId="4" fillId="2" borderId="16" xfId="1" applyNumberFormat="1" applyFont="1" applyFill="1" applyBorder="1"/>
    <xf numFmtId="174" fontId="4" fillId="2" borderId="0" xfId="1" applyNumberFormat="1" applyFont="1" applyFill="1" applyBorder="1"/>
    <xf numFmtId="44" fontId="4" fillId="2" borderId="17" xfId="1" applyNumberFormat="1" applyFont="1" applyFill="1" applyBorder="1"/>
    <xf numFmtId="44" fontId="4" fillId="2" borderId="10" xfId="1" applyNumberFormat="1" applyFont="1" applyFill="1" applyBorder="1"/>
    <xf numFmtId="0" fontId="4" fillId="2" borderId="0" xfId="0" applyFont="1" applyFill="1" applyBorder="1" applyAlignment="1">
      <alignment vertical="top"/>
    </xf>
    <xf numFmtId="44" fontId="4" fillId="2" borderId="18" xfId="1" applyNumberFormat="1" applyFont="1" applyFill="1" applyBorder="1"/>
    <xf numFmtId="44" fontId="4" fillId="2" borderId="12" xfId="1" applyNumberFormat="1" applyFont="1" applyFill="1" applyBorder="1"/>
    <xf numFmtId="44" fontId="4" fillId="2" borderId="13" xfId="1" applyNumberFormat="1" applyFont="1" applyFill="1" applyBorder="1"/>
    <xf numFmtId="8" fontId="4" fillId="2" borderId="0" xfId="0" applyNumberFormat="1" applyFont="1" applyFill="1" applyBorder="1" applyAlignment="1">
      <alignment horizontal="center"/>
    </xf>
    <xf numFmtId="8" fontId="10" fillId="2" borderId="0" xfId="0" applyNumberFormat="1" applyFont="1" applyFill="1" applyBorder="1" applyAlignment="1">
      <alignment horizontal="center"/>
    </xf>
    <xf numFmtId="0" fontId="5" fillId="2" borderId="14" xfId="0" applyFont="1" applyFill="1" applyBorder="1" applyAlignment="1">
      <alignment horizontal="center" vertical="top"/>
    </xf>
    <xf numFmtId="8" fontId="10" fillId="4" borderId="0" xfId="0" applyNumberFormat="1" applyFont="1" applyFill="1" applyBorder="1" applyAlignment="1">
      <alignment horizontal="center"/>
    </xf>
    <xf numFmtId="0" fontId="3" fillId="4" borderId="0" xfId="0" applyFont="1" applyFill="1" applyAlignment="1">
      <alignment horizontal="center"/>
    </xf>
    <xf numFmtId="0" fontId="3" fillId="2" borderId="0" xfId="0" applyFont="1" applyFill="1" applyAlignment="1">
      <alignment horizontal="center"/>
    </xf>
    <xf numFmtId="0" fontId="11" fillId="2" borderId="2" xfId="0" applyFont="1" applyFill="1" applyBorder="1" applyAlignment="1">
      <alignment vertical="top"/>
    </xf>
    <xf numFmtId="0" fontId="0" fillId="0" borderId="0" xfId="0" applyBorder="1"/>
    <xf numFmtId="0" fontId="0" fillId="0" borderId="5" xfId="0" applyBorder="1"/>
    <xf numFmtId="168" fontId="5" fillId="2" borderId="0" xfId="2" applyNumberFormat="1" applyFont="1" applyFill="1" applyAlignment="1">
      <alignment vertical="center"/>
    </xf>
    <xf numFmtId="168" fontId="5" fillId="2" borderId="0" xfId="2" applyNumberFormat="1" applyFont="1" applyFill="1" applyAlignment="1">
      <alignment horizontal="center" vertical="center"/>
    </xf>
    <xf numFmtId="164" fontId="6" fillId="2" borderId="0" xfId="0" applyNumberFormat="1" applyFont="1" applyFill="1" applyBorder="1" applyAlignment="1">
      <alignment horizontal="center"/>
    </xf>
    <xf numFmtId="164" fontId="6" fillId="2" borderId="0" xfId="0" applyNumberFormat="1" applyFont="1" applyFill="1" applyBorder="1" applyAlignment="1"/>
    <xf numFmtId="0" fontId="16" fillId="2" borderId="0" xfId="0" applyFont="1" applyFill="1" applyAlignment="1">
      <alignment horizontal="left"/>
    </xf>
    <xf numFmtId="0" fontId="17" fillId="2" borderId="0" xfId="0" applyFont="1" applyFill="1" applyBorder="1" applyAlignment="1">
      <alignment horizontal="left"/>
    </xf>
    <xf numFmtId="0" fontId="3" fillId="2" borderId="0" xfId="0" applyFont="1" applyFill="1" applyBorder="1" applyAlignment="1">
      <alignment horizontal="left"/>
    </xf>
    <xf numFmtId="0" fontId="18" fillId="2" borderId="0" xfId="0" applyFont="1" applyFill="1" applyBorder="1" applyAlignment="1">
      <alignment horizontal="left"/>
    </xf>
    <xf numFmtId="0" fontId="18" fillId="2" borderId="0" xfId="0" applyFont="1" applyFill="1" applyBorder="1"/>
    <xf numFmtId="0" fontId="18" fillId="2" borderId="3" xfId="0" applyFont="1" applyFill="1" applyBorder="1"/>
    <xf numFmtId="0" fontId="13" fillId="2" borderId="0" xfId="0" applyFont="1" applyFill="1" applyBorder="1" applyAlignment="1">
      <alignment horizontal="center" vertical="center" wrapText="1"/>
    </xf>
    <xf numFmtId="0" fontId="12" fillId="2" borderId="0" xfId="0" applyFont="1" applyFill="1" applyBorder="1" applyAlignment="1">
      <alignment vertical="center" wrapText="1"/>
    </xf>
    <xf numFmtId="0" fontId="12" fillId="2" borderId="5" xfId="0" applyFont="1" applyFill="1" applyBorder="1" applyAlignment="1">
      <alignment vertical="center" wrapText="1"/>
    </xf>
    <xf numFmtId="0" fontId="13" fillId="2" borderId="5" xfId="0" applyFont="1" applyFill="1" applyBorder="1" applyAlignment="1">
      <alignment vertical="center" wrapText="1"/>
    </xf>
    <xf numFmtId="0" fontId="0" fillId="2" borderId="0" xfId="0" applyFill="1" applyBorder="1"/>
    <xf numFmtId="0" fontId="4" fillId="2" borderId="0" xfId="0" applyFont="1" applyFill="1" applyBorder="1" applyAlignment="1">
      <alignment horizontal="left" wrapText="1"/>
    </xf>
    <xf numFmtId="0" fontId="4" fillId="2" borderId="0" xfId="0" applyFont="1" applyFill="1" applyBorder="1" applyAlignment="1"/>
    <xf numFmtId="0" fontId="4" fillId="2" borderId="0" xfId="0" applyFont="1" applyFill="1" applyBorder="1"/>
    <xf numFmtId="164" fontId="4" fillId="2" borderId="0" xfId="0" applyNumberFormat="1" applyFont="1" applyFill="1" applyBorder="1" applyAlignment="1">
      <alignment horizontal="center"/>
    </xf>
    <xf numFmtId="0" fontId="20" fillId="2" borderId="0" xfId="0" applyFont="1" applyFill="1" applyAlignment="1">
      <alignment horizontal="left" wrapText="1"/>
    </xf>
    <xf numFmtId="0" fontId="21" fillId="4" borderId="0" xfId="0" applyFont="1" applyFill="1"/>
    <xf numFmtId="0" fontId="20" fillId="4" borderId="0" xfId="0" applyFont="1" applyFill="1"/>
    <xf numFmtId="0" fontId="22" fillId="2" borderId="0" xfId="0" applyFont="1" applyFill="1" applyBorder="1"/>
    <xf numFmtId="0" fontId="5" fillId="2" borderId="0" xfId="0" applyFont="1" applyFill="1" applyBorder="1" applyAlignment="1">
      <alignment horizontal="left" wrapText="1"/>
    </xf>
    <xf numFmtId="0" fontId="20" fillId="2" borderId="0" xfId="0" applyFont="1" applyFill="1" applyBorder="1"/>
    <xf numFmtId="0" fontId="23" fillId="2" borderId="0" xfId="0" applyFont="1" applyFill="1" applyBorder="1"/>
    <xf numFmtId="0" fontId="26" fillId="2" borderId="0" xfId="0" applyFont="1" applyFill="1" applyBorder="1"/>
    <xf numFmtId="0" fontId="5" fillId="2" borderId="0" xfId="0" applyFont="1" applyFill="1" applyBorder="1" applyAlignment="1">
      <alignment horizontal="left" vertical="center" wrapText="1"/>
    </xf>
    <xf numFmtId="0" fontId="23" fillId="2" borderId="0" xfId="0" applyFont="1" applyFill="1" applyBorder="1" applyAlignment="1">
      <alignment horizontal="left" vertical="top"/>
    </xf>
    <xf numFmtId="0" fontId="26" fillId="2" borderId="0" xfId="0" applyFont="1" applyFill="1" applyBorder="1" applyAlignment="1">
      <alignment horizontal="left" vertical="top"/>
    </xf>
    <xf numFmtId="0" fontId="27" fillId="2" borderId="1" xfId="0" applyFont="1" applyFill="1" applyBorder="1" applyAlignment="1"/>
    <xf numFmtId="0" fontId="22" fillId="2" borderId="1" xfId="0" applyFont="1" applyFill="1" applyBorder="1"/>
    <xf numFmtId="0" fontId="22" fillId="2" borderId="1" xfId="0" applyFont="1" applyFill="1" applyBorder="1" applyAlignment="1">
      <alignment horizontal="center"/>
    </xf>
    <xf numFmtId="0" fontId="22" fillId="2" borderId="0" xfId="0" applyFont="1" applyFill="1"/>
    <xf numFmtId="0" fontId="28" fillId="2" borderId="0" xfId="0" applyFont="1" applyFill="1" applyBorder="1" applyAlignment="1"/>
    <xf numFmtId="0" fontId="29" fillId="2" borderId="0" xfId="0" applyFont="1" applyFill="1" applyBorder="1" applyAlignment="1"/>
    <xf numFmtId="0" fontId="29" fillId="2" borderId="0" xfId="0" applyFont="1" applyFill="1" applyBorder="1" applyAlignment="1">
      <alignment vertical="center"/>
    </xf>
    <xf numFmtId="0" fontId="22" fillId="2" borderId="0" xfId="0" applyFont="1" applyFill="1" applyBorder="1" applyAlignment="1">
      <alignment vertical="center"/>
    </xf>
    <xf numFmtId="0" fontId="22" fillId="2" borderId="0" xfId="0" applyFont="1" applyFill="1" applyBorder="1" applyAlignment="1">
      <alignment horizontal="center" vertical="center"/>
    </xf>
    <xf numFmtId="0" fontId="22" fillId="2" borderId="0" xfId="0" applyFont="1" applyFill="1" applyAlignment="1">
      <alignment vertical="center"/>
    </xf>
    <xf numFmtId="0" fontId="30" fillId="2" borderId="0" xfId="0" applyFont="1" applyFill="1" applyBorder="1" applyAlignment="1">
      <alignment vertical="center"/>
    </xf>
    <xf numFmtId="0" fontId="22" fillId="3" borderId="0" xfId="0" applyFont="1" applyFill="1" applyAlignment="1">
      <alignment vertical="center"/>
    </xf>
    <xf numFmtId="0" fontId="22" fillId="2" borderId="0" xfId="0" applyFont="1" applyFill="1" applyAlignment="1">
      <alignment horizontal="center" vertical="center"/>
    </xf>
    <xf numFmtId="0" fontId="22" fillId="2" borderId="2" xfId="0" applyFont="1" applyFill="1" applyBorder="1" applyAlignment="1">
      <alignment vertical="center"/>
    </xf>
    <xf numFmtId="0" fontId="22" fillId="2" borderId="3" xfId="0" applyFont="1" applyFill="1" applyBorder="1"/>
    <xf numFmtId="0" fontId="22" fillId="2" borderId="3" xfId="0" applyFont="1" applyFill="1" applyBorder="1" applyAlignment="1">
      <alignment horizontal="center"/>
    </xf>
    <xf numFmtId="0" fontId="22" fillId="2" borderId="0" xfId="0" applyFont="1" applyFill="1" applyBorder="1" applyAlignment="1">
      <alignment horizontal="left"/>
    </xf>
    <xf numFmtId="0" fontId="22" fillId="2" borderId="0" xfId="0" applyFont="1" applyFill="1" applyBorder="1" applyAlignment="1">
      <alignment horizontal="center"/>
    </xf>
    <xf numFmtId="0" fontId="22" fillId="2" borderId="5" xfId="0" applyFont="1" applyFill="1" applyBorder="1"/>
    <xf numFmtId="164" fontId="22" fillId="2" borderId="0" xfId="0" applyNumberFormat="1" applyFont="1" applyFill="1" applyBorder="1" applyAlignment="1">
      <alignment horizontal="center"/>
    </xf>
    <xf numFmtId="0" fontId="31" fillId="2" borderId="3" xfId="0" applyFont="1" applyFill="1" applyBorder="1"/>
    <xf numFmtId="0" fontId="32" fillId="2" borderId="3" xfId="0" applyFont="1" applyFill="1" applyBorder="1"/>
    <xf numFmtId="166" fontId="22" fillId="2" borderId="0" xfId="0" applyNumberFormat="1" applyFont="1" applyFill="1" applyBorder="1" applyAlignment="1">
      <alignment horizontal="center"/>
    </xf>
    <xf numFmtId="0" fontId="26" fillId="2" borderId="0" xfId="0" applyFont="1" applyFill="1"/>
    <xf numFmtId="168" fontId="22" fillId="2" borderId="0" xfId="2" applyNumberFormat="1" applyFont="1" applyFill="1"/>
    <xf numFmtId="172" fontId="22" fillId="2" borderId="0" xfId="1" applyNumberFormat="1" applyFont="1" applyFill="1" applyBorder="1" applyAlignment="1"/>
    <xf numFmtId="44" fontId="22" fillId="2" borderId="0" xfId="1" applyNumberFormat="1" applyFont="1" applyFill="1" applyBorder="1" applyAlignment="1"/>
    <xf numFmtId="0" fontId="22" fillId="2" borderId="0" xfId="0" applyFont="1" applyFill="1" applyAlignment="1">
      <alignment horizontal="center"/>
    </xf>
    <xf numFmtId="2" fontId="22" fillId="2" borderId="0" xfId="0" applyNumberFormat="1" applyFont="1" applyFill="1" applyBorder="1" applyAlignment="1">
      <alignment horizontal="center"/>
    </xf>
    <xf numFmtId="0" fontId="22" fillId="2" borderId="0" xfId="0" applyFont="1" applyFill="1" applyBorder="1" applyAlignment="1"/>
    <xf numFmtId="170" fontId="22" fillId="2" borderId="0" xfId="0" applyNumberFormat="1" applyFont="1" applyFill="1" applyBorder="1" applyAlignment="1"/>
    <xf numFmtId="8" fontId="22" fillId="2" borderId="0" xfId="0" applyNumberFormat="1" applyFont="1" applyFill="1" applyBorder="1"/>
    <xf numFmtId="8" fontId="22" fillId="2" borderId="0" xfId="0" applyNumberFormat="1" applyFont="1" applyFill="1" applyBorder="1" applyAlignment="1"/>
    <xf numFmtId="8" fontId="22" fillId="2" borderId="5" xfId="0" applyNumberFormat="1" applyFont="1" applyFill="1" applyBorder="1"/>
    <xf numFmtId="8" fontId="22" fillId="2" borderId="5" xfId="0" applyNumberFormat="1" applyFont="1" applyFill="1" applyBorder="1" applyAlignment="1">
      <alignment horizontal="center"/>
    </xf>
    <xf numFmtId="0" fontId="22" fillId="2" borderId="5" xfId="0" applyFont="1" applyFill="1" applyBorder="1" applyAlignment="1"/>
    <xf numFmtId="8" fontId="22" fillId="2" borderId="0" xfId="0" applyNumberFormat="1" applyFont="1" applyFill="1" applyBorder="1" applyAlignment="1">
      <alignment horizontal="center"/>
    </xf>
    <xf numFmtId="170" fontId="22" fillId="2" borderId="0" xfId="0" applyNumberFormat="1" applyFont="1" applyFill="1" applyBorder="1" applyAlignment="1">
      <alignment horizontal="center"/>
    </xf>
    <xf numFmtId="0" fontId="22" fillId="2" borderId="5" xfId="0" applyFont="1" applyFill="1" applyBorder="1" applyAlignment="1">
      <alignment horizontal="center"/>
    </xf>
    <xf numFmtId="0" fontId="22" fillId="4" borderId="0" xfId="0" applyFont="1" applyFill="1" applyBorder="1" applyAlignment="1">
      <alignment horizontal="center"/>
    </xf>
    <xf numFmtId="0" fontId="22" fillId="2" borderId="12" xfId="0" applyFont="1" applyFill="1" applyBorder="1"/>
    <xf numFmtId="0" fontId="22" fillId="2" borderId="12" xfId="0" applyFont="1" applyFill="1" applyBorder="1" applyAlignment="1">
      <alignment horizontal="center"/>
    </xf>
    <xf numFmtId="0" fontId="22" fillId="2" borderId="14" xfId="0" applyFont="1" applyFill="1" applyBorder="1"/>
    <xf numFmtId="0" fontId="22" fillId="2" borderId="4" xfId="0" applyFont="1" applyFill="1" applyBorder="1"/>
    <xf numFmtId="0" fontId="22" fillId="2" borderId="4" xfId="0" applyFont="1" applyFill="1" applyBorder="1" applyAlignment="1">
      <alignment vertical="top"/>
    </xf>
    <xf numFmtId="0" fontId="22" fillId="2" borderId="2" xfId="0" applyFont="1" applyFill="1" applyBorder="1"/>
    <xf numFmtId="0" fontId="22" fillId="2" borderId="0" xfId="0" applyFont="1" applyFill="1" applyBorder="1" applyAlignment="1">
      <alignment vertical="top"/>
    </xf>
    <xf numFmtId="0" fontId="28" fillId="2" borderId="0" xfId="0" applyFont="1" applyFill="1" applyBorder="1" applyAlignment="1">
      <alignment horizontal="left"/>
    </xf>
    <xf numFmtId="0" fontId="22" fillId="0" borderId="0" xfId="0" applyFont="1"/>
    <xf numFmtId="0" fontId="4" fillId="2" borderId="0" xfId="0" applyFont="1" applyFill="1" applyBorder="1" applyAlignment="1">
      <alignment horizontal="left" vertical="top"/>
    </xf>
    <xf numFmtId="0" fontId="4" fillId="2" borderId="0" xfId="0" applyFont="1" applyFill="1" applyBorder="1" applyAlignment="1">
      <alignment horizontal="left" vertical="top" wrapText="1"/>
    </xf>
    <xf numFmtId="0" fontId="33" fillId="2" borderId="0" xfId="0" applyFont="1" applyFill="1" applyBorder="1"/>
    <xf numFmtId="0" fontId="14" fillId="2" borderId="0" xfId="0" applyFont="1" applyFill="1"/>
    <xf numFmtId="0" fontId="21" fillId="2" borderId="0" xfId="0" applyFont="1" applyFill="1"/>
    <xf numFmtId="0" fontId="5" fillId="2" borderId="2" xfId="0" applyFont="1" applyFill="1" applyBorder="1" applyAlignment="1" applyProtection="1">
      <alignment horizontal="center" vertical="center"/>
      <protection locked="0"/>
    </xf>
    <xf numFmtId="0" fontId="5" fillId="2" borderId="2" xfId="0" applyFont="1" applyFill="1" applyBorder="1" applyAlignment="1" applyProtection="1">
      <alignment vertical="center"/>
      <protection locked="0"/>
    </xf>
    <xf numFmtId="0" fontId="6" fillId="3" borderId="0" xfId="0" applyFont="1" applyFill="1" applyBorder="1" applyAlignment="1" applyProtection="1">
      <alignment horizontal="center" vertical="center"/>
      <protection locked="0"/>
    </xf>
    <xf numFmtId="0" fontId="7" fillId="2" borderId="0" xfId="0" applyFont="1" applyFill="1" applyBorder="1" applyAlignment="1" applyProtection="1">
      <alignment vertical="center"/>
      <protection locked="0"/>
    </xf>
    <xf numFmtId="0" fontId="22" fillId="2" borderId="3" xfId="0" applyFont="1" applyFill="1" applyBorder="1" applyAlignment="1" applyProtection="1">
      <alignment horizontal="center"/>
      <protection locked="0"/>
    </xf>
    <xf numFmtId="0" fontId="22" fillId="2" borderId="3" xfId="0" applyFont="1" applyFill="1" applyBorder="1" applyProtection="1">
      <protection locked="0"/>
    </xf>
    <xf numFmtId="164" fontId="6" fillId="3" borderId="0" xfId="0" applyNumberFormat="1" applyFont="1" applyFill="1" applyBorder="1" applyAlignment="1" applyProtection="1">
      <alignment horizontal="center"/>
      <protection locked="0"/>
    </xf>
    <xf numFmtId="0" fontId="22" fillId="2" borderId="0" xfId="0" applyFont="1" applyFill="1" applyBorder="1" applyProtection="1">
      <protection locked="0"/>
    </xf>
    <xf numFmtId="0" fontId="22" fillId="2" borderId="0" xfId="0" applyFont="1" applyFill="1" applyBorder="1" applyAlignment="1" applyProtection="1">
      <alignment horizontal="center"/>
      <protection locked="0"/>
    </xf>
    <xf numFmtId="164" fontId="22" fillId="2" borderId="0" xfId="0" applyNumberFormat="1" applyFont="1" applyFill="1" applyBorder="1" applyAlignment="1" applyProtection="1">
      <alignment horizontal="center"/>
      <protection locked="0"/>
    </xf>
    <xf numFmtId="167" fontId="6" fillId="3" borderId="0" xfId="0" applyNumberFormat="1" applyFont="1" applyFill="1" applyBorder="1" applyAlignment="1" applyProtection="1">
      <alignment horizontal="center"/>
      <protection locked="0"/>
    </xf>
    <xf numFmtId="0" fontId="6" fillId="2" borderId="0" xfId="0" applyFont="1" applyFill="1" applyBorder="1" applyAlignment="1" applyProtection="1">
      <alignment horizontal="center"/>
      <protection locked="0"/>
    </xf>
    <xf numFmtId="165" fontId="6" fillId="3" borderId="0" xfId="0" applyNumberFormat="1" applyFont="1" applyFill="1" applyBorder="1" applyAlignment="1" applyProtection="1">
      <alignment horizontal="center"/>
      <protection locked="0"/>
    </xf>
    <xf numFmtId="10" fontId="9" fillId="2" borderId="0" xfId="0" applyNumberFormat="1" applyFont="1" applyFill="1" applyBorder="1" applyAlignment="1" applyProtection="1">
      <alignment horizontal="right"/>
      <protection locked="0"/>
    </xf>
    <xf numFmtId="10" fontId="4" fillId="2" borderId="0" xfId="0" applyNumberFormat="1" applyFont="1" applyFill="1" applyBorder="1" applyAlignment="1" applyProtection="1">
      <alignment horizontal="right"/>
      <protection locked="0"/>
    </xf>
    <xf numFmtId="10" fontId="22" fillId="2" borderId="0" xfId="0" applyNumberFormat="1" applyFont="1" applyFill="1" applyBorder="1" applyAlignment="1" applyProtection="1">
      <alignment horizontal="center"/>
      <protection locked="0"/>
    </xf>
    <xf numFmtId="165" fontId="4" fillId="2" borderId="0" xfId="0" applyNumberFormat="1" applyFont="1" applyFill="1" applyBorder="1" applyAlignment="1" applyProtection="1">
      <alignment horizontal="center"/>
      <protection locked="0"/>
    </xf>
    <xf numFmtId="0" fontId="4" fillId="2" borderId="0" xfId="0" applyFont="1" applyFill="1" applyBorder="1" applyAlignment="1" applyProtection="1">
      <alignment horizontal="right"/>
      <protection locked="0"/>
    </xf>
    <xf numFmtId="169" fontId="6" fillId="3" borderId="0" xfId="0" applyNumberFormat="1" applyFont="1" applyFill="1" applyBorder="1" applyAlignment="1" applyProtection="1">
      <alignment horizontal="center"/>
      <protection locked="0"/>
    </xf>
    <xf numFmtId="165" fontId="22" fillId="2" borderId="0" xfId="0" applyNumberFormat="1" applyFont="1" applyFill="1" applyBorder="1" applyAlignment="1" applyProtection="1">
      <alignment horizontal="center"/>
      <protection locked="0"/>
    </xf>
    <xf numFmtId="0" fontId="27" fillId="2" borderId="1" xfId="0" applyFont="1" applyFill="1" applyBorder="1" applyAlignment="1" applyProtection="1"/>
    <xf numFmtId="0" fontId="22" fillId="2" borderId="1" xfId="0" applyFont="1" applyFill="1" applyBorder="1" applyProtection="1"/>
    <xf numFmtId="0" fontId="22" fillId="2" borderId="1" xfId="0" applyFont="1" applyFill="1" applyBorder="1" applyAlignment="1" applyProtection="1">
      <alignment horizontal="center"/>
    </xf>
    <xf numFmtId="0" fontId="22" fillId="2" borderId="0" xfId="0" applyFont="1" applyFill="1" applyProtection="1"/>
    <xf numFmtId="0" fontId="28" fillId="2" borderId="0" xfId="0" applyFont="1" applyFill="1" applyBorder="1" applyAlignment="1" applyProtection="1"/>
    <xf numFmtId="0" fontId="29" fillId="2" borderId="0" xfId="0" applyFont="1" applyFill="1" applyBorder="1" applyAlignment="1" applyProtection="1"/>
    <xf numFmtId="0" fontId="22" fillId="2" borderId="0" xfId="0" applyFont="1" applyFill="1" applyBorder="1" applyProtection="1"/>
    <xf numFmtId="0" fontId="0" fillId="2" borderId="0" xfId="0" applyFill="1" applyProtection="1"/>
    <xf numFmtId="0" fontId="29" fillId="2" borderId="0" xfId="0" applyFont="1" applyFill="1" applyBorder="1" applyAlignment="1" applyProtection="1">
      <alignment vertical="center"/>
    </xf>
    <xf numFmtId="0" fontId="22" fillId="2" borderId="0" xfId="0" applyFont="1" applyFill="1" applyBorder="1" applyAlignment="1" applyProtection="1">
      <alignment vertical="center"/>
    </xf>
    <xf numFmtId="0" fontId="22" fillId="2" borderId="0" xfId="0" applyFont="1" applyFill="1" applyBorder="1" applyAlignment="1" applyProtection="1">
      <alignment horizontal="center" vertical="center"/>
    </xf>
    <xf numFmtId="0" fontId="22" fillId="2" borderId="0" xfId="0" applyFont="1" applyFill="1" applyAlignment="1" applyProtection="1">
      <alignment vertical="center"/>
    </xf>
    <xf numFmtId="0" fontId="0" fillId="2" borderId="0" xfId="0" applyFill="1" applyAlignment="1" applyProtection="1">
      <alignment vertical="center"/>
    </xf>
    <xf numFmtId="0" fontId="30" fillId="2" borderId="0" xfId="0" applyFont="1" applyFill="1" applyBorder="1" applyAlignment="1" applyProtection="1">
      <alignment vertical="center"/>
    </xf>
    <xf numFmtId="0" fontId="22" fillId="3" borderId="0" xfId="0" applyFont="1" applyFill="1" applyAlignment="1" applyProtection="1">
      <alignment vertical="center"/>
    </xf>
    <xf numFmtId="0" fontId="4" fillId="2" borderId="0" xfId="0" applyFont="1" applyFill="1" applyBorder="1" applyAlignment="1" applyProtection="1">
      <alignment horizontal="left" vertical="center" wrapText="1"/>
    </xf>
    <xf numFmtId="0" fontId="22" fillId="2" borderId="0" xfId="0" applyFont="1" applyFill="1" applyAlignment="1" applyProtection="1">
      <alignment horizontal="center" vertical="center"/>
    </xf>
    <xf numFmtId="0" fontId="4" fillId="2" borderId="0" xfId="0" applyFont="1" applyFill="1" applyBorder="1" applyAlignment="1" applyProtection="1">
      <alignment vertical="center" wrapText="1"/>
    </xf>
    <xf numFmtId="0" fontId="5" fillId="2" borderId="2" xfId="0" applyFont="1" applyFill="1" applyBorder="1" applyAlignment="1" applyProtection="1">
      <alignment vertical="center"/>
    </xf>
    <xf numFmtId="0" fontId="22" fillId="2" borderId="2" xfId="0" applyFont="1" applyFill="1" applyBorder="1" applyAlignment="1" applyProtection="1">
      <alignment vertical="center"/>
    </xf>
    <xf numFmtId="0" fontId="4" fillId="2" borderId="2" xfId="0" applyFont="1" applyFill="1" applyBorder="1" applyAlignment="1" applyProtection="1">
      <alignment vertical="center"/>
    </xf>
    <xf numFmtId="0" fontId="5" fillId="2" borderId="2" xfId="0" applyFont="1" applyFill="1" applyBorder="1" applyAlignment="1" applyProtection="1">
      <alignment horizontal="center" vertical="center"/>
    </xf>
    <xf numFmtId="0" fontId="5" fillId="2" borderId="0" xfId="0" applyFont="1" applyFill="1" applyBorder="1" applyProtection="1"/>
    <xf numFmtId="0" fontId="5" fillId="2" borderId="0" xfId="0" applyFont="1" applyFill="1" applyBorder="1" applyAlignment="1" applyProtection="1">
      <alignment vertical="center"/>
    </xf>
    <xf numFmtId="0" fontId="5" fillId="2" borderId="0" xfId="0" applyFont="1" applyFill="1" applyBorder="1" applyAlignment="1" applyProtection="1">
      <alignment horizontal="center" vertical="center"/>
    </xf>
    <xf numFmtId="0" fontId="2" fillId="2" borderId="0" xfId="0" applyFont="1" applyFill="1" applyBorder="1" applyAlignment="1" applyProtection="1"/>
    <xf numFmtId="0" fontId="5" fillId="2" borderId="3" xfId="0" applyFont="1" applyFill="1" applyBorder="1" applyProtection="1"/>
    <xf numFmtId="0" fontId="22" fillId="2" borderId="3" xfId="0" applyFont="1" applyFill="1" applyBorder="1" applyProtection="1"/>
    <xf numFmtId="0" fontId="5" fillId="2" borderId="3" xfId="0" applyFont="1" applyFill="1" applyBorder="1" applyAlignment="1" applyProtection="1">
      <alignment horizontal="left"/>
    </xf>
    <xf numFmtId="0" fontId="22" fillId="2" borderId="3" xfId="0" applyFont="1" applyFill="1" applyBorder="1" applyAlignment="1" applyProtection="1">
      <alignment horizontal="center"/>
    </xf>
    <xf numFmtId="0" fontId="5" fillId="2" borderId="0" xfId="0" applyFont="1" applyFill="1" applyBorder="1" applyAlignment="1" applyProtection="1">
      <alignment horizontal="center"/>
    </xf>
    <xf numFmtId="0" fontId="4" fillId="2" borderId="0" xfId="0" applyFont="1" applyFill="1" applyBorder="1" applyProtection="1"/>
    <xf numFmtId="0" fontId="22" fillId="2" borderId="0" xfId="0" applyFont="1" applyFill="1" applyBorder="1" applyAlignment="1" applyProtection="1">
      <alignment horizontal="left"/>
    </xf>
    <xf numFmtId="0" fontId="22" fillId="2" borderId="0" xfId="0" applyFont="1" applyFill="1" applyBorder="1" applyAlignment="1" applyProtection="1">
      <alignment horizontal="center"/>
    </xf>
    <xf numFmtId="0" fontId="3" fillId="2" borderId="0" xfId="0" applyFont="1" applyFill="1" applyBorder="1" applyAlignment="1" applyProtection="1">
      <alignment horizontal="left"/>
    </xf>
    <xf numFmtId="166" fontId="6" fillId="2" borderId="0" xfId="0" applyNumberFormat="1" applyFont="1" applyFill="1" applyBorder="1" applyAlignment="1" applyProtection="1">
      <alignment horizontal="center"/>
    </xf>
    <xf numFmtId="0" fontId="16" fillId="2" borderId="0" xfId="0" applyFont="1" applyFill="1" applyAlignment="1" applyProtection="1">
      <alignment horizontal="left"/>
    </xf>
    <xf numFmtId="0" fontId="22" fillId="2" borderId="5" xfId="0" applyFont="1" applyFill="1" applyBorder="1" applyProtection="1"/>
    <xf numFmtId="0" fontId="18" fillId="2" borderId="0" xfId="0" applyFont="1" applyFill="1" applyBorder="1" applyAlignment="1" applyProtection="1">
      <alignment horizontal="left"/>
    </xf>
    <xf numFmtId="164" fontId="22" fillId="2" borderId="0" xfId="0" applyNumberFormat="1" applyFont="1" applyFill="1" applyBorder="1" applyAlignment="1" applyProtection="1">
      <alignment horizontal="center"/>
    </xf>
    <xf numFmtId="0" fontId="6" fillId="2" borderId="0" xfId="0" applyFont="1" applyFill="1" applyBorder="1" applyAlignment="1" applyProtection="1">
      <alignment horizontal="center"/>
    </xf>
    <xf numFmtId="0" fontId="31" fillId="2" borderId="3" xfId="0" applyFont="1" applyFill="1" applyBorder="1" applyProtection="1"/>
    <xf numFmtId="0" fontId="32" fillId="2" borderId="3" xfId="0" applyFont="1" applyFill="1" applyBorder="1" applyProtection="1"/>
    <xf numFmtId="164" fontId="6" fillId="2" borderId="0" xfId="0" applyNumberFormat="1" applyFont="1" applyFill="1" applyBorder="1" applyAlignment="1" applyProtection="1"/>
    <xf numFmtId="166" fontId="22" fillId="2" borderId="0" xfId="0" applyNumberFormat="1" applyFont="1" applyFill="1" applyBorder="1" applyAlignment="1" applyProtection="1">
      <alignment horizontal="center"/>
    </xf>
    <xf numFmtId="0" fontId="26" fillId="2" borderId="0" xfId="0" applyFont="1" applyFill="1" applyProtection="1"/>
    <xf numFmtId="164" fontId="6" fillId="2" borderId="0" xfId="0" applyNumberFormat="1" applyFont="1" applyFill="1" applyBorder="1" applyAlignment="1" applyProtection="1">
      <alignment horizontal="center"/>
    </xf>
    <xf numFmtId="0" fontId="4" fillId="2" borderId="0" xfId="0" applyFont="1" applyFill="1" applyProtection="1"/>
    <xf numFmtId="168" fontId="22" fillId="2" borderId="0" xfId="2" applyNumberFormat="1" applyFont="1" applyFill="1" applyProtection="1"/>
    <xf numFmtId="9" fontId="9" fillId="2" borderId="0" xfId="0" applyNumberFormat="1" applyFont="1" applyFill="1" applyBorder="1" applyAlignment="1" applyProtection="1">
      <alignment horizontal="center"/>
    </xf>
    <xf numFmtId="0" fontId="9" fillId="2" borderId="0" xfId="0" applyFont="1" applyFill="1" applyBorder="1" applyAlignment="1" applyProtection="1">
      <alignment horizontal="center"/>
    </xf>
    <xf numFmtId="10" fontId="9" fillId="2" borderId="0" xfId="0" applyNumberFormat="1" applyFont="1" applyFill="1" applyBorder="1" applyAlignment="1" applyProtection="1">
      <alignment horizontal="center"/>
    </xf>
    <xf numFmtId="10" fontId="4" fillId="2" borderId="0" xfId="0" applyNumberFormat="1" applyFont="1" applyFill="1" applyBorder="1" applyAlignment="1" applyProtection="1">
      <alignment horizontal="center"/>
    </xf>
    <xf numFmtId="168" fontId="5" fillId="2" borderId="0" xfId="2" applyNumberFormat="1" applyFont="1" applyFill="1" applyAlignment="1" applyProtection="1">
      <alignment horizontal="center" vertical="center"/>
    </xf>
    <xf numFmtId="10" fontId="6" fillId="2" borderId="0" xfId="0" applyNumberFormat="1" applyFont="1" applyFill="1" applyBorder="1" applyAlignment="1" applyProtection="1">
      <alignment horizontal="center"/>
    </xf>
    <xf numFmtId="168" fontId="5" fillId="2" borderId="0" xfId="2" applyNumberFormat="1" applyFont="1" applyFill="1" applyAlignment="1" applyProtection="1">
      <alignment vertical="center"/>
    </xf>
    <xf numFmtId="2" fontId="6" fillId="2" borderId="0" xfId="0" applyNumberFormat="1" applyFont="1" applyFill="1" applyBorder="1" applyAlignment="1" applyProtection="1">
      <alignment horizontal="center"/>
    </xf>
    <xf numFmtId="0" fontId="4" fillId="2" borderId="0" xfId="0" applyFont="1" applyFill="1" applyAlignment="1" applyProtection="1">
      <alignment horizontal="left"/>
    </xf>
    <xf numFmtId="172" fontId="22" fillId="2" borderId="0" xfId="1" applyNumberFormat="1" applyFont="1" applyFill="1" applyBorder="1" applyAlignment="1" applyProtection="1"/>
    <xf numFmtId="44" fontId="22" fillId="2" borderId="0" xfId="1" applyNumberFormat="1" applyFont="1" applyFill="1" applyBorder="1" applyAlignment="1" applyProtection="1"/>
    <xf numFmtId="9" fontId="6" fillId="2" borderId="0" xfId="2" applyFont="1" applyFill="1" applyBorder="1" applyAlignment="1" applyProtection="1">
      <alignment horizontal="center"/>
    </xf>
    <xf numFmtId="0" fontId="22" fillId="2" borderId="0" xfId="0" applyFont="1" applyFill="1" applyAlignment="1" applyProtection="1">
      <alignment horizontal="center"/>
    </xf>
    <xf numFmtId="0" fontId="18" fillId="2" borderId="0" xfId="0" applyFont="1" applyFill="1" applyBorder="1" applyProtection="1"/>
    <xf numFmtId="2" fontId="22" fillId="2" borderId="0" xfId="0" applyNumberFormat="1" applyFont="1" applyFill="1" applyBorder="1" applyAlignment="1" applyProtection="1">
      <alignment horizontal="center"/>
    </xf>
    <xf numFmtId="0" fontId="18" fillId="2" borderId="3" xfId="0" applyFont="1" applyFill="1" applyBorder="1" applyProtection="1"/>
    <xf numFmtId="8" fontId="5" fillId="2" borderId="0" xfId="0" applyNumberFormat="1" applyFont="1" applyFill="1" applyBorder="1" applyProtection="1"/>
    <xf numFmtId="8" fontId="4" fillId="2" borderId="0" xfId="0" applyNumberFormat="1" applyFont="1" applyFill="1" applyBorder="1" applyProtection="1"/>
    <xf numFmtId="0" fontId="22" fillId="2" borderId="0" xfId="0" applyFont="1" applyFill="1" applyBorder="1" applyAlignment="1" applyProtection="1"/>
    <xf numFmtId="170" fontId="22" fillId="2" borderId="0" xfId="0" applyNumberFormat="1" applyFont="1" applyFill="1" applyBorder="1" applyAlignment="1" applyProtection="1"/>
    <xf numFmtId="8" fontId="22" fillId="2" borderId="0" xfId="0" applyNumberFormat="1" applyFont="1" applyFill="1" applyBorder="1" applyProtection="1"/>
    <xf numFmtId="8" fontId="22" fillId="2" borderId="0" xfId="0" applyNumberFormat="1" applyFont="1" applyFill="1" applyBorder="1" applyAlignment="1" applyProtection="1"/>
    <xf numFmtId="8" fontId="3" fillId="2" borderId="0" xfId="0" applyNumberFormat="1" applyFont="1" applyFill="1" applyBorder="1" applyProtection="1"/>
    <xf numFmtId="0" fontId="3" fillId="2" borderId="0" xfId="0" applyFont="1" applyFill="1" applyBorder="1" applyProtection="1"/>
    <xf numFmtId="165" fontId="3" fillId="2" borderId="0" xfId="0" applyNumberFormat="1" applyFont="1" applyFill="1" applyBorder="1" applyAlignment="1" applyProtection="1">
      <alignment horizontal="center"/>
    </xf>
    <xf numFmtId="0" fontId="3" fillId="2" borderId="0" xfId="0" applyFont="1" applyFill="1" applyBorder="1" applyAlignment="1" applyProtection="1"/>
    <xf numFmtId="8" fontId="22" fillId="2" borderId="5" xfId="0" applyNumberFormat="1" applyFont="1" applyFill="1" applyBorder="1" applyProtection="1"/>
    <xf numFmtId="8" fontId="22" fillId="2" borderId="5" xfId="0" applyNumberFormat="1" applyFont="1" applyFill="1" applyBorder="1" applyAlignment="1" applyProtection="1">
      <alignment horizontal="center"/>
    </xf>
    <xf numFmtId="0" fontId="22" fillId="2" borderId="5" xfId="0" applyFont="1" applyFill="1" applyBorder="1" applyAlignment="1" applyProtection="1"/>
    <xf numFmtId="8" fontId="3" fillId="2" borderId="0" xfId="0" applyNumberFormat="1" applyFont="1" applyFill="1" applyBorder="1" applyAlignment="1" applyProtection="1">
      <alignment horizontal="center"/>
    </xf>
    <xf numFmtId="8" fontId="22" fillId="2" borderId="0" xfId="0" applyNumberFormat="1" applyFont="1" applyFill="1" applyBorder="1" applyAlignment="1" applyProtection="1">
      <alignment horizontal="center"/>
    </xf>
    <xf numFmtId="0" fontId="17" fillId="2" borderId="0" xfId="0" applyFont="1" applyFill="1" applyBorder="1" applyAlignment="1" applyProtection="1">
      <alignment horizontal="left"/>
    </xf>
    <xf numFmtId="170" fontId="22" fillId="2" borderId="0" xfId="0" applyNumberFormat="1" applyFont="1" applyFill="1" applyBorder="1" applyAlignment="1" applyProtection="1">
      <alignment horizontal="center"/>
    </xf>
    <xf numFmtId="0" fontId="33" fillId="2" borderId="0" xfId="0" applyFont="1" applyFill="1" applyBorder="1" applyProtection="1"/>
    <xf numFmtId="0" fontId="10" fillId="2" borderId="0" xfId="0" applyFont="1" applyFill="1" applyBorder="1" applyProtection="1"/>
    <xf numFmtId="165" fontId="10" fillId="2" borderId="0" xfId="0" applyNumberFormat="1" applyFont="1" applyFill="1" applyBorder="1" applyAlignment="1" applyProtection="1">
      <alignment horizontal="center"/>
    </xf>
    <xf numFmtId="8" fontId="10" fillId="2" borderId="0" xfId="0" applyNumberFormat="1" applyFont="1" applyFill="1" applyBorder="1" applyProtection="1"/>
    <xf numFmtId="8" fontId="5" fillId="2" borderId="0" xfId="0" applyNumberFormat="1" applyFont="1" applyFill="1" applyBorder="1" applyAlignment="1" applyProtection="1">
      <alignment horizontal="center"/>
    </xf>
    <xf numFmtId="165" fontId="5" fillId="2" borderId="0" xfId="0" applyNumberFormat="1" applyFont="1" applyFill="1" applyBorder="1" applyAlignment="1" applyProtection="1">
      <alignment horizontal="center"/>
    </xf>
    <xf numFmtId="0" fontId="5" fillId="2" borderId="0" xfId="0" applyFont="1" applyFill="1" applyProtection="1"/>
    <xf numFmtId="0" fontId="22" fillId="2" borderId="5" xfId="0" applyFont="1" applyFill="1" applyBorder="1" applyAlignment="1" applyProtection="1">
      <alignment horizontal="center"/>
    </xf>
    <xf numFmtId="171" fontId="4" fillId="2" borderId="6" xfId="1" applyNumberFormat="1" applyFont="1" applyFill="1" applyBorder="1" applyProtection="1"/>
    <xf numFmtId="172" fontId="4" fillId="2" borderId="0" xfId="1" applyNumberFormat="1" applyFont="1" applyFill="1" applyBorder="1" applyProtection="1"/>
    <xf numFmtId="172" fontId="4" fillId="2" borderId="10" xfId="1" applyNumberFormat="1" applyFont="1" applyFill="1" applyBorder="1" applyProtection="1"/>
    <xf numFmtId="0" fontId="10" fillId="2" borderId="0" xfId="0" applyFont="1" applyFill="1" applyBorder="1" applyAlignment="1" applyProtection="1">
      <alignment horizontal="center"/>
    </xf>
    <xf numFmtId="0" fontId="5" fillId="4" borderId="0" xfId="0" applyFont="1" applyFill="1" applyBorder="1" applyProtection="1"/>
    <xf numFmtId="165" fontId="5" fillId="4" borderId="0" xfId="0" applyNumberFormat="1" applyFont="1" applyFill="1" applyBorder="1" applyAlignment="1" applyProtection="1">
      <alignment horizontal="center"/>
    </xf>
    <xf numFmtId="0" fontId="22" fillId="4" borderId="0" xfId="0" applyFont="1" applyFill="1" applyBorder="1" applyAlignment="1" applyProtection="1">
      <alignment horizontal="center"/>
    </xf>
    <xf numFmtId="0" fontId="0" fillId="2" borderId="0" xfId="0" applyFill="1" applyAlignment="1" applyProtection="1">
      <alignment vertical="top"/>
    </xf>
    <xf numFmtId="0" fontId="22" fillId="2" borderId="12" xfId="0" applyFont="1" applyFill="1" applyBorder="1" applyProtection="1"/>
    <xf numFmtId="8" fontId="22" fillId="2" borderId="12" xfId="0" applyNumberFormat="1" applyFont="1" applyFill="1" applyBorder="1" applyAlignment="1" applyProtection="1">
      <alignment horizontal="center"/>
    </xf>
    <xf numFmtId="0" fontId="22" fillId="2" borderId="12" xfId="0" applyFont="1" applyFill="1" applyBorder="1" applyAlignment="1" applyProtection="1">
      <alignment horizontal="center"/>
    </xf>
    <xf numFmtId="0" fontId="11" fillId="2" borderId="0" xfId="0" applyFont="1" applyFill="1" applyAlignment="1" applyProtection="1">
      <alignment vertical="top"/>
    </xf>
    <xf numFmtId="0" fontId="22" fillId="2" borderId="0" xfId="0" applyFont="1" applyFill="1" applyAlignment="1" applyProtection="1">
      <alignment vertical="top"/>
    </xf>
    <xf numFmtId="8" fontId="22" fillId="2" borderId="0" xfId="0" applyNumberFormat="1" applyFont="1" applyFill="1" applyAlignment="1" applyProtection="1">
      <alignment horizontal="center" vertical="top"/>
    </xf>
    <xf numFmtId="0" fontId="22" fillId="2" borderId="0" xfId="0" applyFont="1" applyFill="1" applyAlignment="1" applyProtection="1">
      <alignment horizontal="center" vertical="top"/>
    </xf>
    <xf numFmtId="0" fontId="11" fillId="2" borderId="0" xfId="0" applyFont="1" applyFill="1" applyProtection="1"/>
    <xf numFmtId="8" fontId="22" fillId="2" borderId="0" xfId="0" applyNumberFormat="1" applyFont="1" applyFill="1" applyAlignment="1" applyProtection="1">
      <alignment horizontal="center"/>
    </xf>
    <xf numFmtId="172" fontId="4" fillId="2" borderId="12" xfId="1" applyNumberFormat="1" applyFont="1" applyFill="1" applyBorder="1" applyProtection="1"/>
    <xf numFmtId="172" fontId="4" fillId="2" borderId="13" xfId="1" applyNumberFormat="1" applyFont="1" applyFill="1" applyBorder="1" applyProtection="1"/>
    <xf numFmtId="0" fontId="7" fillId="2" borderId="0" xfId="0" applyFont="1" applyFill="1" applyBorder="1" applyProtection="1"/>
    <xf numFmtId="0" fontId="11" fillId="2" borderId="0" xfId="0" applyFont="1" applyFill="1" applyBorder="1" applyProtection="1"/>
    <xf numFmtId="0" fontId="11" fillId="2" borderId="0" xfId="0" applyFont="1" applyFill="1" applyBorder="1" applyAlignment="1" applyProtection="1">
      <alignment horizontal="center"/>
    </xf>
    <xf numFmtId="0" fontId="11" fillId="2" borderId="0" xfId="0" applyFont="1" applyFill="1" applyBorder="1" applyAlignment="1" applyProtection="1">
      <alignment horizontal="right"/>
    </xf>
    <xf numFmtId="14" fontId="11" fillId="2" borderId="0" xfId="0" applyNumberFormat="1" applyFont="1" applyFill="1" applyBorder="1" applyAlignment="1" applyProtection="1">
      <alignment horizontal="center"/>
    </xf>
    <xf numFmtId="39" fontId="4" fillId="2" borderId="0" xfId="1" applyNumberFormat="1" applyFont="1" applyFill="1" applyProtection="1"/>
    <xf numFmtId="44" fontId="4" fillId="2" borderId="0" xfId="1" applyNumberFormat="1" applyFont="1" applyFill="1" applyProtection="1"/>
    <xf numFmtId="0" fontId="11" fillId="2" borderId="0" xfId="0" applyFont="1" applyFill="1" applyBorder="1" applyAlignment="1" applyProtection="1">
      <alignment vertical="center"/>
    </xf>
    <xf numFmtId="0" fontId="5" fillId="2" borderId="14" xfId="0" applyFont="1" applyFill="1" applyBorder="1" applyAlignment="1" applyProtection="1">
      <alignment vertical="top"/>
    </xf>
    <xf numFmtId="0" fontId="5" fillId="2" borderId="14" xfId="0" applyFont="1" applyFill="1" applyBorder="1" applyProtection="1"/>
    <xf numFmtId="0" fontId="22" fillId="2" borderId="14" xfId="0" applyFont="1" applyFill="1" applyBorder="1" applyProtection="1"/>
    <xf numFmtId="0" fontId="5" fillId="2" borderId="14" xfId="0" applyFont="1" applyFill="1" applyBorder="1" applyAlignment="1" applyProtection="1">
      <alignment horizontal="right" vertical="top"/>
    </xf>
    <xf numFmtId="0" fontId="5" fillId="2" borderId="14" xfId="0" applyFont="1" applyFill="1" applyBorder="1" applyAlignment="1" applyProtection="1">
      <alignment horizontal="center"/>
    </xf>
    <xf numFmtId="0" fontId="4" fillId="2" borderId="0" xfId="0" applyFont="1" applyFill="1" applyBorder="1" applyAlignment="1" applyProtection="1"/>
    <xf numFmtId="0" fontId="11" fillId="2" borderId="0" xfId="0" applyFont="1" applyFill="1" applyAlignment="1" applyProtection="1">
      <alignment horizontal="center"/>
    </xf>
    <xf numFmtId="8" fontId="4" fillId="2" borderId="3" xfId="0" applyNumberFormat="1" applyFont="1" applyFill="1" applyBorder="1" applyProtection="1"/>
    <xf numFmtId="165" fontId="5" fillId="2" borderId="3" xfId="0" applyNumberFormat="1" applyFont="1" applyFill="1" applyBorder="1" applyAlignment="1" applyProtection="1">
      <alignment horizontal="center"/>
    </xf>
    <xf numFmtId="0" fontId="4" fillId="2" borderId="3" xfId="0" applyFont="1" applyFill="1" applyBorder="1" applyAlignment="1" applyProtection="1"/>
    <xf numFmtId="0" fontId="11" fillId="2" borderId="0" xfId="0" applyFont="1" applyFill="1" applyAlignment="1" applyProtection="1">
      <alignment vertical="top" wrapText="1"/>
    </xf>
    <xf numFmtId="0" fontId="4" fillId="2" borderId="0" xfId="0" applyFont="1" applyFill="1" applyBorder="1" applyAlignment="1" applyProtection="1">
      <alignment horizontal="center"/>
    </xf>
    <xf numFmtId="3" fontId="5" fillId="2" borderId="0" xfId="0" applyNumberFormat="1" applyFont="1" applyFill="1" applyBorder="1" applyAlignment="1" applyProtection="1">
      <alignment horizontal="center"/>
    </xf>
    <xf numFmtId="0" fontId="0" fillId="2" borderId="0" xfId="0" applyFill="1" applyAlignment="1" applyProtection="1">
      <alignment horizontal="center"/>
    </xf>
    <xf numFmtId="0" fontId="0" fillId="2" borderId="0" xfId="0" applyFill="1" applyBorder="1" applyProtection="1"/>
    <xf numFmtId="0" fontId="0" fillId="0" borderId="0" xfId="0" applyProtection="1"/>
    <xf numFmtId="0" fontId="11" fillId="2" borderId="0" xfId="0" applyFont="1" applyFill="1" applyAlignment="1" applyProtection="1">
      <alignment horizontal="left" indent="1"/>
    </xf>
    <xf numFmtId="0" fontId="6" fillId="3" borderId="7" xfId="0" applyFont="1" applyFill="1" applyBorder="1" applyAlignment="1" applyProtection="1">
      <alignment horizontal="center" vertical="center"/>
      <protection locked="0"/>
    </xf>
    <xf numFmtId="0" fontId="6" fillId="3" borderId="8" xfId="0" applyFont="1" applyFill="1" applyBorder="1" applyAlignment="1" applyProtection="1">
      <alignment horizontal="center" vertical="center"/>
      <protection locked="0"/>
    </xf>
    <xf numFmtId="0" fontId="6" fillId="3" borderId="9" xfId="0" applyFont="1" applyFill="1" applyBorder="1" applyAlignment="1" applyProtection="1">
      <alignment horizontal="center" vertical="center"/>
      <protection locked="0"/>
    </xf>
    <xf numFmtId="0" fontId="6" fillId="3" borderId="11" xfId="0" applyFont="1" applyFill="1" applyBorder="1" applyAlignment="1" applyProtection="1">
      <alignment horizontal="center" vertical="center"/>
      <protection locked="0"/>
    </xf>
    <xf numFmtId="164" fontId="6" fillId="3" borderId="0" xfId="0" applyNumberFormat="1" applyFont="1" applyFill="1" applyBorder="1" applyAlignment="1" applyProtection="1">
      <protection locked="0"/>
    </xf>
    <xf numFmtId="0" fontId="0" fillId="2" borderId="0" xfId="0" applyFill="1" applyBorder="1" applyAlignment="1" applyProtection="1">
      <alignment vertical="center"/>
    </xf>
    <xf numFmtId="0" fontId="19" fillId="3" borderId="0" xfId="0" applyFont="1" applyFill="1" applyBorder="1" applyAlignment="1" applyProtection="1">
      <alignment horizontal="center" vertical="center"/>
      <protection locked="0"/>
    </xf>
    <xf numFmtId="0" fontId="23" fillId="2" borderId="0" xfId="0" applyFont="1" applyFill="1" applyBorder="1"/>
    <xf numFmtId="0" fontId="4" fillId="2" borderId="0" xfId="0" applyFont="1" applyFill="1" applyBorder="1" applyAlignment="1">
      <alignment horizontal="left" vertical="top" wrapText="1"/>
    </xf>
    <xf numFmtId="0" fontId="23" fillId="2" borderId="0" xfId="0" applyFont="1" applyFill="1" applyBorder="1" applyAlignment="1"/>
    <xf numFmtId="0" fontId="4" fillId="2" borderId="0" xfId="0" applyFont="1" applyFill="1" applyBorder="1" applyAlignment="1">
      <alignment wrapText="1"/>
    </xf>
    <xf numFmtId="0" fontId="5" fillId="2" borderId="0" xfId="0" applyFont="1" applyFill="1" applyBorder="1" applyAlignment="1">
      <alignment horizontal="left"/>
    </xf>
    <xf numFmtId="8" fontId="22" fillId="2" borderId="0" xfId="0" applyNumberFormat="1" applyFont="1" applyFill="1" applyBorder="1"/>
    <xf numFmtId="0" fontId="4" fillId="2" borderId="0" xfId="0" applyFont="1" applyFill="1" applyBorder="1" applyAlignment="1">
      <alignment horizontal="left" vertical="top"/>
    </xf>
    <xf numFmtId="0" fontId="20" fillId="2" borderId="0" xfId="0" applyFont="1" applyFill="1" applyAlignment="1">
      <alignment horizontal="left" vertical="top" wrapText="1"/>
    </xf>
    <xf numFmtId="0" fontId="23" fillId="2" borderId="0" xfId="0" applyFont="1" applyFill="1" applyBorder="1" applyAlignment="1">
      <alignment horizontal="left" vertical="top" wrapText="1"/>
    </xf>
    <xf numFmtId="0" fontId="22" fillId="2" borderId="0" xfId="0" applyFont="1" applyFill="1" applyBorder="1"/>
    <xf numFmtId="0" fontId="20" fillId="2" borderId="0" xfId="0" applyFont="1" applyFill="1" applyBorder="1"/>
    <xf numFmtId="0" fontId="5" fillId="2" borderId="0" xfId="0" applyFont="1" applyFill="1" applyBorder="1" applyAlignment="1"/>
    <xf numFmtId="0" fontId="5" fillId="2" borderId="0" xfId="0" applyFont="1" applyFill="1" applyBorder="1"/>
    <xf numFmtId="0" fontId="4" fillId="2" borderId="0" xfId="0" applyFont="1" applyFill="1" applyBorder="1" applyAlignment="1">
      <alignment horizontal="left" wrapText="1"/>
    </xf>
    <xf numFmtId="0" fontId="26" fillId="2" borderId="0" xfId="0" applyFont="1" applyFill="1" applyBorder="1"/>
    <xf numFmtId="0" fontId="34" fillId="2" borderId="0" xfId="0" applyFont="1" applyFill="1" applyBorder="1" applyAlignment="1">
      <alignment horizontal="left" vertical="top" wrapText="1"/>
    </xf>
    <xf numFmtId="0" fontId="2" fillId="2" borderId="0" xfId="0" applyFont="1" applyFill="1" applyBorder="1" applyAlignment="1" applyProtection="1">
      <alignment horizontal="left" vertical="center"/>
    </xf>
    <xf numFmtId="0" fontId="28" fillId="2" borderId="0" xfId="0" applyFont="1" applyFill="1" applyBorder="1" applyAlignment="1" applyProtection="1">
      <alignment horizontal="left"/>
    </xf>
    <xf numFmtId="0" fontId="28" fillId="2" borderId="1" xfId="0" applyFont="1" applyFill="1" applyBorder="1" applyAlignment="1" applyProtection="1">
      <alignment horizontal="left"/>
    </xf>
    <xf numFmtId="164" fontId="4" fillId="2" borderId="0" xfId="0" applyNumberFormat="1" applyFont="1" applyFill="1" applyBorder="1" applyAlignment="1" applyProtection="1">
      <alignment horizontal="center"/>
    </xf>
    <xf numFmtId="165" fontId="4" fillId="2" borderId="0" xfId="0" applyNumberFormat="1" applyFont="1" applyFill="1" applyBorder="1" applyAlignment="1" applyProtection="1">
      <alignment horizontal="center"/>
    </xf>
    <xf numFmtId="0" fontId="22" fillId="2" borderId="12" xfId="0" applyFont="1" applyFill="1" applyBorder="1" applyAlignment="1" applyProtection="1">
      <alignment horizontal="center"/>
    </xf>
    <xf numFmtId="0" fontId="26" fillId="2" borderId="0" xfId="0" applyFont="1" applyFill="1" applyAlignment="1" applyProtection="1">
      <alignment horizontal="center" wrapText="1"/>
    </xf>
    <xf numFmtId="0" fontId="4" fillId="2" borderId="0" xfId="0" applyFont="1" applyFill="1" applyAlignment="1" applyProtection="1">
      <alignment horizontal="left" wrapText="1"/>
    </xf>
    <xf numFmtId="0" fontId="5" fillId="2" borderId="0" xfId="0" applyFont="1" applyFill="1" applyBorder="1" applyAlignment="1" applyProtection="1">
      <alignment horizontal="left"/>
    </xf>
    <xf numFmtId="0" fontId="28" fillId="2" borderId="0" xfId="0" applyFont="1" applyFill="1" applyBorder="1" applyAlignment="1" applyProtection="1">
      <alignment horizontal="left" wrapText="1"/>
    </xf>
    <xf numFmtId="0" fontId="3" fillId="2" borderId="0" xfId="0" applyFont="1" applyFill="1" applyBorder="1" applyAlignment="1" applyProtection="1">
      <alignment horizontal="right" vertical="center" wrapText="1"/>
    </xf>
    <xf numFmtId="0" fontId="11" fillId="2" borderId="0" xfId="0" applyFont="1" applyFill="1" applyBorder="1" applyAlignment="1" applyProtection="1">
      <alignment horizontal="left" vertical="top" wrapText="1"/>
    </xf>
    <xf numFmtId="0" fontId="11" fillId="2" borderId="0" xfId="0" applyFont="1" applyFill="1" applyAlignment="1" applyProtection="1">
      <alignment horizontal="left" wrapText="1"/>
    </xf>
    <xf numFmtId="0" fontId="22" fillId="2" borderId="10" xfId="0" applyFont="1" applyFill="1" applyBorder="1" applyAlignment="1" applyProtection="1">
      <alignment horizontal="right" vertical="top" textRotation="90" wrapText="1" readingOrder="1"/>
    </xf>
    <xf numFmtId="165" fontId="4" fillId="2" borderId="0" xfId="0" applyNumberFormat="1" applyFont="1" applyFill="1" applyBorder="1" applyAlignment="1">
      <alignment horizontal="center"/>
    </xf>
    <xf numFmtId="0" fontId="11" fillId="2" borderId="0" xfId="0" applyFont="1" applyFill="1" applyBorder="1" applyAlignment="1">
      <alignment horizontal="left" vertical="top" wrapText="1"/>
    </xf>
    <xf numFmtId="0" fontId="2" fillId="2" borderId="0" xfId="0" applyFont="1" applyFill="1" applyBorder="1" applyAlignment="1">
      <alignment horizontal="left" vertical="center"/>
    </xf>
    <xf numFmtId="0" fontId="28" fillId="2" borderId="0" xfId="0" applyFont="1" applyFill="1" applyBorder="1" applyAlignment="1">
      <alignment horizontal="left" vertical="center"/>
    </xf>
    <xf numFmtId="0" fontId="22" fillId="2" borderId="10" xfId="0" applyFont="1" applyFill="1" applyBorder="1" applyAlignment="1">
      <alignment horizontal="right" vertical="top" textRotation="90" wrapText="1" readingOrder="1"/>
    </xf>
    <xf numFmtId="0" fontId="3" fillId="2" borderId="0" xfId="0" applyFont="1" applyFill="1" applyBorder="1" applyAlignment="1">
      <alignment horizontal="right" vertical="center" wrapText="1"/>
    </xf>
    <xf numFmtId="0" fontId="28" fillId="2" borderId="0" xfId="0" applyFont="1" applyFill="1" applyBorder="1" applyAlignment="1">
      <alignment horizontal="left" wrapText="1"/>
    </xf>
    <xf numFmtId="0" fontId="26" fillId="2" borderId="0" xfId="0" applyFont="1" applyFill="1" applyAlignment="1">
      <alignment horizontal="center" wrapText="1"/>
    </xf>
    <xf numFmtId="164" fontId="4" fillId="2" borderId="0" xfId="0" applyNumberFormat="1" applyFont="1" applyFill="1" applyBorder="1" applyAlignment="1">
      <alignment horizontal="center"/>
    </xf>
    <xf numFmtId="0" fontId="28" fillId="2" borderId="0" xfId="0" applyFont="1" applyFill="1" applyBorder="1" applyAlignment="1">
      <alignment horizontal="left"/>
    </xf>
    <xf numFmtId="0" fontId="28" fillId="2" borderId="1" xfId="0" applyFont="1" applyFill="1" applyBorder="1" applyAlignment="1">
      <alignment horizontal="left"/>
    </xf>
    <xf numFmtId="0" fontId="4" fillId="2" borderId="0" xfId="0" applyFont="1" applyFill="1" applyAlignment="1">
      <alignment horizontal="left" wrapText="1"/>
    </xf>
    <xf numFmtId="0" fontId="11" fillId="2" borderId="0" xfId="0" applyFont="1" applyFill="1" applyAlignment="1">
      <alignment horizontal="left" wrapText="1"/>
    </xf>
    <xf numFmtId="0" fontId="22" fillId="2" borderId="12" xfId="0" applyFont="1" applyFill="1" applyBorder="1" applyAlignment="1">
      <alignment horizontal="center"/>
    </xf>
    <xf numFmtId="0" fontId="28" fillId="2" borderId="1" xfId="0" applyFont="1" applyFill="1" applyBorder="1" applyAlignment="1">
      <alignment horizontal="left" vertical="center"/>
    </xf>
  </cellXfs>
  <cellStyles count="3">
    <cellStyle name="Monétaire" xfId="1" builtinId="4"/>
    <cellStyle name="Normal" xfId="0" builtinId="0"/>
    <cellStyle name="Pourcentage" xfId="2" builtinId="5"/>
  </cellStyles>
  <dxfs count="0"/>
  <tableStyles count="0" defaultTableStyle="TableStyleMedium2" defaultPivotStyle="PivotStyleLight16"/>
  <colors>
    <mruColors>
      <color rgb="FF0086EA"/>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8</xdr:col>
      <xdr:colOff>78105</xdr:colOff>
      <xdr:row>79</xdr:row>
      <xdr:rowOff>173355</xdr:rowOff>
    </xdr:from>
    <xdr:to>
      <xdr:col>9</xdr:col>
      <xdr:colOff>1316355</xdr:colOff>
      <xdr:row>83</xdr:row>
      <xdr:rowOff>170489</xdr:rowOff>
    </xdr:to>
    <xdr:pic>
      <xdr:nvPicPr>
        <xdr:cNvPr id="4" name="Imag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715125" y="23780115"/>
          <a:ext cx="2442210" cy="728654"/>
        </a:xfrm>
        <a:prstGeom prst="rect">
          <a:avLst/>
        </a:prstGeom>
      </xdr:spPr>
    </xdr:pic>
    <xdr:clientData/>
  </xdr:twoCellAnchor>
  <xdr:twoCellAnchor editAs="oneCell">
    <xdr:from>
      <xdr:col>0</xdr:col>
      <xdr:colOff>0</xdr:colOff>
      <xdr:row>0</xdr:row>
      <xdr:rowOff>0</xdr:rowOff>
    </xdr:from>
    <xdr:to>
      <xdr:col>10</xdr:col>
      <xdr:colOff>9525</xdr:colOff>
      <xdr:row>1</xdr:row>
      <xdr:rowOff>161925</xdr:rowOff>
    </xdr:to>
    <xdr:pic>
      <xdr:nvPicPr>
        <xdr:cNvPr id="7" name="Image 6">
          <a:extLst>
            <a:ext uri="{FF2B5EF4-FFF2-40B4-BE49-F238E27FC236}">
              <a16:creationId xmlns:a16="http://schemas.microsoft.com/office/drawing/2014/main" id="{DEA3DAA6-203E-8A72-4361-AFA4D8038A6B}"/>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4992" r="14129"/>
        <a:stretch/>
      </xdr:blipFill>
      <xdr:spPr>
        <a:xfrm>
          <a:off x="0" y="0"/>
          <a:ext cx="9215438" cy="20002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7</xdr:col>
      <xdr:colOff>0</xdr:colOff>
      <xdr:row>64</xdr:row>
      <xdr:rowOff>33865</xdr:rowOff>
    </xdr:from>
    <xdr:ext cx="4699000" cy="516468"/>
    <mc:AlternateContent xmlns:mc="http://schemas.openxmlformats.org/markup-compatibility/2006" xmlns:a14="http://schemas.microsoft.com/office/drawing/2010/main">
      <mc:Choice Requires="a14">
        <xdr:sp macro="" textlink="">
          <xdr:nvSpPr>
            <xdr:cNvPr id="2" name="ZoneTexte 1">
              <a:extLst>
                <a:ext uri="{FF2B5EF4-FFF2-40B4-BE49-F238E27FC236}">
                  <a16:creationId xmlns:a16="http://schemas.microsoft.com/office/drawing/2014/main" id="{00000000-0008-0000-0100-000002000000}"/>
                </a:ext>
              </a:extLst>
            </xdr:cNvPr>
            <xdr:cNvSpPr txBox="1"/>
          </xdr:nvSpPr>
          <xdr:spPr>
            <a:xfrm>
              <a:off x="7475220" y="10160845"/>
              <a:ext cx="4699000" cy="5164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14:m>
                <m:oMathPara xmlns:m="http://schemas.openxmlformats.org/officeDocument/2006/math">
                  <m:oMathParaPr>
                    <m:jc m:val="centerGroup"/>
                  </m:oMathParaPr>
                  <m:oMath xmlns:m="http://schemas.openxmlformats.org/officeDocument/2006/math">
                    <m:r>
                      <m:rPr>
                        <m:sty m:val="p"/>
                      </m:rPr>
                      <a:rPr lang="fr-CA" sz="1000" b="0" i="0">
                        <a:latin typeface="Cambria Math"/>
                      </a:rPr>
                      <m:t>Seuil</m:t>
                    </m:r>
                    <m:r>
                      <a:rPr lang="fr-CA" sz="1000" b="0" i="0">
                        <a:latin typeface="Cambria Math"/>
                      </a:rPr>
                      <m:t> </m:t>
                    </m:r>
                    <m:r>
                      <m:rPr>
                        <m:sty m:val="p"/>
                      </m:rPr>
                      <a:rPr lang="fr-CA" sz="1000" b="0" i="0">
                        <a:latin typeface="Cambria Math"/>
                      </a:rPr>
                      <m:t>de</m:t>
                    </m:r>
                    <m:r>
                      <a:rPr lang="fr-CA" sz="1000" b="0" i="0">
                        <a:latin typeface="Cambria Math"/>
                      </a:rPr>
                      <m:t> </m:t>
                    </m:r>
                    <m:r>
                      <m:rPr>
                        <m:sty m:val="p"/>
                      </m:rPr>
                      <a:rPr lang="fr-CA" sz="1000" b="0" i="0">
                        <a:latin typeface="Cambria Math"/>
                      </a:rPr>
                      <m:t>rentabilit</m:t>
                    </m:r>
                    <m:r>
                      <a:rPr lang="fr-CA" sz="1000" b="0" i="0">
                        <a:latin typeface="Cambria Math"/>
                      </a:rPr>
                      <m:t>é=</m:t>
                    </m:r>
                    <m:f>
                      <m:fPr>
                        <m:ctrlPr>
                          <a:rPr lang="fr-CA" sz="1000" b="0" i="1">
                            <a:latin typeface="Cambria Math" panose="02040503050406030204" pitchFamily="18" charset="0"/>
                          </a:rPr>
                        </m:ctrlPr>
                      </m:fPr>
                      <m:num>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r>
                          <m:rPr>
                            <m:sty m:val="p"/>
                          </m:rPr>
                          <a:rPr lang="fr-CA" sz="1000" b="0" i="0">
                            <a:latin typeface="Cambria Math"/>
                          </a:rPr>
                          <m:t>de</m:t>
                        </m:r>
                        <m:r>
                          <a:rPr lang="fr-CA" sz="1000" b="0" i="0">
                            <a:latin typeface="Cambria Math"/>
                          </a:rPr>
                          <m:t> </m:t>
                        </m:r>
                        <m:r>
                          <m:rPr>
                            <m:sty m:val="p"/>
                          </m:rPr>
                          <a:rPr lang="fr-CA" sz="1000" b="0" i="0">
                            <a:latin typeface="Cambria Math"/>
                          </a:rPr>
                          <m:t>propri</m:t>
                        </m:r>
                        <m:r>
                          <a:rPr lang="fr-CA" sz="1000" b="0" i="0">
                            <a:latin typeface="Cambria Math"/>
                          </a:rPr>
                          <m:t>é</m:t>
                        </m:r>
                        <m:r>
                          <m:rPr>
                            <m:sty m:val="p"/>
                          </m:rPr>
                          <a:rPr lang="fr-CA" sz="1000" b="0" i="0">
                            <a:latin typeface="Cambria Math"/>
                          </a:rPr>
                          <m:t>t</m:t>
                        </m:r>
                        <m:r>
                          <a:rPr lang="fr-CA" sz="1000" b="0" i="0">
                            <a:latin typeface="Cambria Math"/>
                          </a:rPr>
                          <m:t>é (</m:t>
                        </m:r>
                        <m:r>
                          <m:rPr>
                            <m:sty m:val="p"/>
                          </m:rPr>
                          <a:rPr lang="fr-CA" sz="1000" b="0" i="0">
                            <a:latin typeface="Cambria Math"/>
                          </a:rPr>
                          <m:t>fixes</m:t>
                        </m:r>
                        <m:r>
                          <a:rPr lang="fr-CA" sz="1000" b="0" i="0">
                            <a:latin typeface="Cambria Math"/>
                          </a:rPr>
                          <m:t>)</m:t>
                        </m:r>
                      </m:num>
                      <m:den>
                        <m:r>
                          <a:rPr lang="fr-CA" sz="1000" b="0" i="0">
                            <a:latin typeface="Cambria Math"/>
                          </a:rPr>
                          <m:t>(</m:t>
                        </m:r>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r>
                          <m:rPr>
                            <m:sty m:val="p"/>
                          </m:rPr>
                          <a:rPr lang="fr-CA" sz="1000" b="0" i="0">
                            <a:latin typeface="Cambria Math"/>
                          </a:rPr>
                          <m:t>du</m:t>
                        </m:r>
                        <m:r>
                          <a:rPr lang="fr-CA" sz="1000" b="0" i="0">
                            <a:latin typeface="Cambria Math"/>
                          </a:rPr>
                          <m:t> </m:t>
                        </m:r>
                        <m:r>
                          <m:rPr>
                            <m:sty m:val="p"/>
                          </m:rPr>
                          <a:rPr lang="fr-CA" sz="1000" b="0" i="0">
                            <a:latin typeface="Cambria Math"/>
                          </a:rPr>
                          <m:t>travail</m:t>
                        </m:r>
                        <m:r>
                          <a:rPr lang="fr-CA" sz="1000" b="0" i="0">
                            <a:latin typeface="Cambria Math"/>
                          </a:rPr>
                          <m:t> à </m:t>
                        </m:r>
                        <m:r>
                          <m:rPr>
                            <m:sty m:val="p"/>
                          </m:rPr>
                          <a:rPr lang="fr-CA" sz="1000" b="0" i="0">
                            <a:latin typeface="Cambria Math"/>
                          </a:rPr>
                          <m:t>forfait</m:t>
                        </m:r>
                        <m:r>
                          <a:rPr lang="fr-CA" sz="1000" b="0" i="0">
                            <a:latin typeface="Cambria Math"/>
                          </a:rPr>
                          <m:t> −</m:t>
                        </m:r>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sSup>
                          <m:sSupPr>
                            <m:ctrlPr>
                              <a:rPr lang="fr-CA" sz="1000" b="0" i="1">
                                <a:latin typeface="Cambria Math" panose="02040503050406030204" pitchFamily="18" charset="0"/>
                              </a:rPr>
                            </m:ctrlPr>
                          </m:sSupPr>
                          <m:e>
                            <m:r>
                              <m:rPr>
                                <m:sty m:val="p"/>
                              </m:rPr>
                              <a:rPr lang="fr-CA" sz="1000" b="0" i="0">
                                <a:latin typeface="Cambria Math"/>
                              </a:rPr>
                              <m:t>d</m:t>
                            </m:r>
                          </m:e>
                          <m:sup>
                            <m:r>
                              <a:rPr lang="fr-CA" sz="1000" b="0" i="0">
                                <a:latin typeface="Cambria Math"/>
                              </a:rPr>
                              <m:t>′</m:t>
                            </m:r>
                          </m:sup>
                        </m:sSup>
                        <m:r>
                          <m:rPr>
                            <m:sty m:val="p"/>
                          </m:rPr>
                          <a:rPr lang="fr-CA" sz="1000" b="0" i="0">
                            <a:latin typeface="Cambria Math"/>
                          </a:rPr>
                          <m:t>utilisation</m:t>
                        </m:r>
                        <m:r>
                          <a:rPr lang="fr-CA" sz="1000" b="0" i="0">
                            <a:latin typeface="Cambria Math"/>
                          </a:rPr>
                          <m:t> </m:t>
                        </m:r>
                        <m:d>
                          <m:dPr>
                            <m:begChr m:val="["/>
                            <m:endChr m:val="]"/>
                            <m:ctrlPr>
                              <a:rPr lang="fr-CA" sz="1000" b="0" i="1">
                                <a:latin typeface="Cambria Math" panose="02040503050406030204" pitchFamily="18" charset="0"/>
                              </a:rPr>
                            </m:ctrlPr>
                          </m:dPr>
                          <m:e>
                            <m:r>
                              <m:rPr>
                                <m:sty m:val="p"/>
                              </m:rPr>
                              <a:rPr lang="fr-CA" sz="1000" b="0" i="0">
                                <a:latin typeface="Cambria Math"/>
                              </a:rPr>
                              <m:t>variables</m:t>
                            </m:r>
                          </m:e>
                        </m:d>
                        <m:r>
                          <a:rPr lang="fr-CA" sz="1000" b="0" i="0">
                            <a:latin typeface="Cambria Math"/>
                          </a:rPr>
                          <m:t>) </m:t>
                        </m:r>
                      </m:den>
                    </m:f>
                    <m:r>
                      <a:rPr lang="fr-CA" sz="1000" b="0" i="0">
                        <a:latin typeface="Cambria Math"/>
                      </a:rPr>
                      <m:t> </m:t>
                    </m:r>
                  </m:oMath>
                </m:oMathPara>
              </a14:m>
              <a:endParaRPr lang="fr-CA" sz="1000" i="0"/>
            </a:p>
          </xdr:txBody>
        </xdr:sp>
      </mc:Choice>
      <mc:Fallback xmlns="">
        <xdr:sp macro="" textlink="">
          <xdr:nvSpPr>
            <xdr:cNvPr id="2" name="ZoneTexte 1"/>
            <xdr:cNvSpPr txBox="1"/>
          </xdr:nvSpPr>
          <xdr:spPr>
            <a:xfrm>
              <a:off x="7475220" y="10160845"/>
              <a:ext cx="4699000" cy="5164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r>
                <a:rPr lang="fr-CA" sz="1000" b="0" i="0">
                  <a:latin typeface="Cambria Math"/>
                </a:rPr>
                <a:t>Seuil de rentabilité=(Coûts de propriété (fixes))/((Coûts du travail à forfait −coûts d^′ utilisation [variables]) )  </a:t>
              </a:r>
              <a:endParaRPr lang="fr-CA" sz="1000" i="0"/>
            </a:p>
          </xdr:txBody>
        </xdr:sp>
      </mc:Fallback>
    </mc:AlternateContent>
    <xdr:clientData/>
  </xdr:oneCellAnchor>
</xdr:wsDr>
</file>

<file path=xl/drawings/drawing3.xml><?xml version="1.0" encoding="utf-8"?>
<xdr:wsDr xmlns:xdr="http://schemas.openxmlformats.org/drawingml/2006/spreadsheetDrawing" xmlns:a="http://schemas.openxmlformats.org/drawingml/2006/main">
  <xdr:oneCellAnchor>
    <xdr:from>
      <xdr:col>7</xdr:col>
      <xdr:colOff>17826</xdr:colOff>
      <xdr:row>77</xdr:row>
      <xdr:rowOff>42333</xdr:rowOff>
    </xdr:from>
    <xdr:ext cx="4384839" cy="380682"/>
    <mc:AlternateContent xmlns:mc="http://schemas.openxmlformats.org/markup-compatibility/2006" xmlns:a14="http://schemas.microsoft.com/office/drawing/2010/main">
      <mc:Choice Requires="a14">
        <xdr:sp macro="" textlink="">
          <xdr:nvSpPr>
            <xdr:cNvPr id="2" name="ZoneTexte 1">
              <a:extLst>
                <a:ext uri="{FF2B5EF4-FFF2-40B4-BE49-F238E27FC236}">
                  <a16:creationId xmlns:a16="http://schemas.microsoft.com/office/drawing/2014/main" id="{00000000-0008-0000-0200-000002000000}"/>
                </a:ext>
              </a:extLst>
            </xdr:cNvPr>
            <xdr:cNvSpPr txBox="1"/>
          </xdr:nvSpPr>
          <xdr:spPr>
            <a:xfrm>
              <a:off x="7493046" y="10580793"/>
              <a:ext cx="4384839" cy="38068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m:rPr>
                        <m:sty m:val="p"/>
                      </m:rPr>
                      <a:rPr lang="fr-CA" sz="900" b="0" i="0">
                        <a:latin typeface="Cambria Math"/>
                      </a:rPr>
                      <m:t>Seuil</m:t>
                    </m:r>
                    <m:r>
                      <a:rPr lang="fr-CA" sz="900" b="0" i="0">
                        <a:latin typeface="Cambria Math"/>
                      </a:rPr>
                      <m:t> </m:t>
                    </m:r>
                    <m:r>
                      <m:rPr>
                        <m:sty m:val="p"/>
                      </m:rPr>
                      <a:rPr lang="fr-CA" sz="900" b="0" i="0">
                        <a:latin typeface="Cambria Math"/>
                      </a:rPr>
                      <m:t>de</m:t>
                    </m:r>
                    <m:r>
                      <a:rPr lang="fr-CA" sz="900" b="0" i="0">
                        <a:latin typeface="Cambria Math"/>
                      </a:rPr>
                      <m:t> </m:t>
                    </m:r>
                    <m:r>
                      <m:rPr>
                        <m:sty m:val="p"/>
                      </m:rPr>
                      <a:rPr lang="fr-CA" sz="900" b="0" i="0">
                        <a:latin typeface="Cambria Math"/>
                      </a:rPr>
                      <m:t>rentabilit</m:t>
                    </m:r>
                    <m:r>
                      <a:rPr lang="fr-CA" sz="900" b="0" i="0">
                        <a:latin typeface="Cambria Math"/>
                      </a:rPr>
                      <m:t>é=</m:t>
                    </m:r>
                    <m:f>
                      <m:fPr>
                        <m:ctrlPr>
                          <a:rPr lang="fr-CA" sz="900" b="0" i="1">
                            <a:latin typeface="Cambria Math" panose="02040503050406030204" pitchFamily="18" charset="0"/>
                          </a:rPr>
                        </m:ctrlPr>
                      </m:fPr>
                      <m:num>
                        <m:r>
                          <m:rPr>
                            <m:sty m:val="p"/>
                          </m:rPr>
                          <a:rPr lang="fr-CA" sz="900" b="0" i="0">
                            <a:latin typeface="Cambria Math"/>
                          </a:rPr>
                          <m:t>Co</m:t>
                        </m:r>
                        <m:r>
                          <a:rPr lang="fr-CA" sz="900" b="0" i="0">
                            <a:latin typeface="Cambria Math"/>
                          </a:rPr>
                          <m:t>û</m:t>
                        </m:r>
                        <m:r>
                          <m:rPr>
                            <m:sty m:val="p"/>
                          </m:rPr>
                          <a:rPr lang="fr-CA" sz="900" b="0" i="0">
                            <a:latin typeface="Cambria Math"/>
                          </a:rPr>
                          <m:t>ts</m:t>
                        </m:r>
                        <m:r>
                          <a:rPr lang="fr-CA" sz="900" b="0" i="0">
                            <a:latin typeface="Cambria Math"/>
                          </a:rPr>
                          <m:t> </m:t>
                        </m:r>
                        <m:r>
                          <m:rPr>
                            <m:sty m:val="p"/>
                          </m:rPr>
                          <a:rPr lang="fr-CA" sz="900" b="0" i="0">
                            <a:latin typeface="Cambria Math"/>
                          </a:rPr>
                          <m:t>de</m:t>
                        </m:r>
                        <m:r>
                          <a:rPr lang="fr-CA" sz="900" b="0" i="0">
                            <a:latin typeface="Cambria Math"/>
                          </a:rPr>
                          <m:t> </m:t>
                        </m:r>
                        <m:r>
                          <m:rPr>
                            <m:sty m:val="p"/>
                          </m:rPr>
                          <a:rPr lang="fr-CA" sz="900" b="0" i="0">
                            <a:latin typeface="Cambria Math"/>
                          </a:rPr>
                          <m:t>propri</m:t>
                        </m:r>
                        <m:r>
                          <a:rPr lang="fr-CA" sz="900" b="0" i="0">
                            <a:latin typeface="Cambria Math"/>
                          </a:rPr>
                          <m:t>é</m:t>
                        </m:r>
                        <m:r>
                          <m:rPr>
                            <m:sty m:val="p"/>
                          </m:rPr>
                          <a:rPr lang="fr-CA" sz="900" b="0" i="0">
                            <a:latin typeface="Cambria Math"/>
                          </a:rPr>
                          <m:t>t</m:t>
                        </m:r>
                        <m:r>
                          <a:rPr lang="fr-CA" sz="900" b="0" i="0">
                            <a:latin typeface="Cambria Math"/>
                          </a:rPr>
                          <m:t>é (</m:t>
                        </m:r>
                        <m:r>
                          <m:rPr>
                            <m:sty m:val="p"/>
                          </m:rPr>
                          <a:rPr lang="fr-CA" sz="900" b="0" i="0">
                            <a:latin typeface="Cambria Math"/>
                          </a:rPr>
                          <m:t>fixes</m:t>
                        </m:r>
                        <m:r>
                          <a:rPr lang="fr-CA" sz="900" b="0" i="0">
                            <a:latin typeface="Cambria Math"/>
                          </a:rPr>
                          <m:t>)</m:t>
                        </m:r>
                      </m:num>
                      <m:den>
                        <m:r>
                          <a:rPr lang="fr-CA" sz="900" b="0" i="0">
                            <a:latin typeface="Cambria Math"/>
                          </a:rPr>
                          <m:t>(</m:t>
                        </m:r>
                        <m:r>
                          <m:rPr>
                            <m:sty m:val="p"/>
                          </m:rPr>
                          <a:rPr lang="fr-CA" sz="900" b="0" i="0">
                            <a:latin typeface="Cambria Math"/>
                          </a:rPr>
                          <m:t>Co</m:t>
                        </m:r>
                        <m:r>
                          <a:rPr lang="fr-CA" sz="900" b="0" i="0">
                            <a:latin typeface="Cambria Math"/>
                          </a:rPr>
                          <m:t>û</m:t>
                        </m:r>
                        <m:r>
                          <m:rPr>
                            <m:sty m:val="p"/>
                          </m:rPr>
                          <a:rPr lang="fr-CA" sz="900" b="0" i="0">
                            <a:latin typeface="Cambria Math"/>
                          </a:rPr>
                          <m:t>ts</m:t>
                        </m:r>
                        <m:r>
                          <a:rPr lang="fr-CA" sz="900" b="0" i="0">
                            <a:latin typeface="Cambria Math"/>
                          </a:rPr>
                          <m:t> </m:t>
                        </m:r>
                        <m:r>
                          <m:rPr>
                            <m:sty m:val="p"/>
                          </m:rPr>
                          <a:rPr lang="fr-CA" sz="900" b="0" i="0">
                            <a:latin typeface="Cambria Math"/>
                          </a:rPr>
                          <m:t>du</m:t>
                        </m:r>
                        <m:r>
                          <a:rPr lang="fr-CA" sz="900" b="0" i="0">
                            <a:latin typeface="Cambria Math"/>
                          </a:rPr>
                          <m:t> </m:t>
                        </m:r>
                        <m:r>
                          <m:rPr>
                            <m:sty m:val="p"/>
                          </m:rPr>
                          <a:rPr lang="fr-CA" sz="900" b="0" i="0">
                            <a:latin typeface="Cambria Math"/>
                          </a:rPr>
                          <m:t>travail</m:t>
                        </m:r>
                        <m:r>
                          <a:rPr lang="fr-CA" sz="900" b="0" i="0">
                            <a:latin typeface="Cambria Math"/>
                          </a:rPr>
                          <m:t> à </m:t>
                        </m:r>
                        <m:r>
                          <m:rPr>
                            <m:sty m:val="p"/>
                          </m:rPr>
                          <a:rPr lang="fr-CA" sz="900" b="0" i="0">
                            <a:latin typeface="Cambria Math"/>
                          </a:rPr>
                          <m:t>forfait</m:t>
                        </m:r>
                        <m:r>
                          <a:rPr lang="fr-CA" sz="900" b="0" i="0">
                            <a:latin typeface="Cambria Math"/>
                          </a:rPr>
                          <m:t> −</m:t>
                        </m:r>
                        <m:r>
                          <m:rPr>
                            <m:sty m:val="p"/>
                          </m:rPr>
                          <a:rPr lang="fr-CA" sz="900" b="0" i="0">
                            <a:latin typeface="Cambria Math"/>
                          </a:rPr>
                          <m:t>co</m:t>
                        </m:r>
                        <m:r>
                          <a:rPr lang="fr-CA" sz="900" b="0" i="0">
                            <a:latin typeface="Cambria Math"/>
                          </a:rPr>
                          <m:t>û</m:t>
                        </m:r>
                        <m:r>
                          <m:rPr>
                            <m:sty m:val="p"/>
                          </m:rPr>
                          <a:rPr lang="fr-CA" sz="900" b="0" i="0">
                            <a:latin typeface="Cambria Math"/>
                          </a:rPr>
                          <m:t>ts</m:t>
                        </m:r>
                        <m:r>
                          <a:rPr lang="fr-CA" sz="900" b="0" i="0">
                            <a:latin typeface="Cambria Math"/>
                          </a:rPr>
                          <m:t> </m:t>
                        </m:r>
                        <m:sSup>
                          <m:sSupPr>
                            <m:ctrlPr>
                              <a:rPr lang="fr-CA" sz="900" b="0" i="1">
                                <a:latin typeface="Cambria Math" panose="02040503050406030204" pitchFamily="18" charset="0"/>
                              </a:rPr>
                            </m:ctrlPr>
                          </m:sSupPr>
                          <m:e>
                            <m:r>
                              <m:rPr>
                                <m:sty m:val="p"/>
                              </m:rPr>
                              <a:rPr lang="fr-CA" sz="900" b="0" i="0">
                                <a:latin typeface="Cambria Math"/>
                              </a:rPr>
                              <m:t>d</m:t>
                            </m:r>
                          </m:e>
                          <m:sup>
                            <m:r>
                              <a:rPr lang="fr-CA" sz="900" b="0" i="0">
                                <a:latin typeface="Cambria Math"/>
                              </a:rPr>
                              <m:t>′</m:t>
                            </m:r>
                          </m:sup>
                        </m:sSup>
                        <m:r>
                          <m:rPr>
                            <m:sty m:val="p"/>
                          </m:rPr>
                          <a:rPr lang="fr-CA" sz="900" b="0" i="0">
                            <a:latin typeface="Cambria Math"/>
                          </a:rPr>
                          <m:t>utilisation</m:t>
                        </m:r>
                        <m:r>
                          <a:rPr lang="fr-CA" sz="900" b="0" i="0">
                            <a:latin typeface="Cambria Math"/>
                          </a:rPr>
                          <m:t> </m:t>
                        </m:r>
                        <m:d>
                          <m:dPr>
                            <m:begChr m:val="["/>
                            <m:endChr m:val="]"/>
                            <m:ctrlPr>
                              <a:rPr lang="fr-CA" sz="900" b="0" i="1">
                                <a:latin typeface="Cambria Math" panose="02040503050406030204" pitchFamily="18" charset="0"/>
                              </a:rPr>
                            </m:ctrlPr>
                          </m:dPr>
                          <m:e>
                            <m:r>
                              <m:rPr>
                                <m:sty m:val="p"/>
                              </m:rPr>
                              <a:rPr lang="fr-CA" sz="900" b="0" i="0">
                                <a:latin typeface="Cambria Math"/>
                              </a:rPr>
                              <m:t>variables</m:t>
                            </m:r>
                          </m:e>
                        </m:d>
                        <m:r>
                          <a:rPr lang="fr-CA" sz="900" b="0" i="0">
                            <a:latin typeface="Cambria Math"/>
                          </a:rPr>
                          <m:t>) </m:t>
                        </m:r>
                      </m:den>
                    </m:f>
                    <m:r>
                      <a:rPr lang="fr-CA" sz="900" b="0" i="0">
                        <a:latin typeface="Cambria Math"/>
                      </a:rPr>
                      <m:t> </m:t>
                    </m:r>
                  </m:oMath>
                </m:oMathPara>
              </a14:m>
              <a:endParaRPr lang="fr-CA" sz="900" i="0"/>
            </a:p>
          </xdr:txBody>
        </xdr:sp>
      </mc:Choice>
      <mc:Fallback xmlns="">
        <xdr:sp macro="" textlink="">
          <xdr:nvSpPr>
            <xdr:cNvPr id="2" name="ZoneTexte 1"/>
            <xdr:cNvSpPr txBox="1"/>
          </xdr:nvSpPr>
          <xdr:spPr>
            <a:xfrm>
              <a:off x="7493046" y="10580793"/>
              <a:ext cx="4384839" cy="38068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r>
                <a:rPr lang="fr-CA" sz="900" b="0" i="0">
                  <a:latin typeface="Cambria Math"/>
                </a:rPr>
                <a:t>Seuil de rentabilité=(Coûts de propriété (fixes))/((Coûts du travail à forfait −coûts d^′ utilisation [variables]) )  </a:t>
              </a:r>
              <a:endParaRPr lang="fr-CA" sz="900" i="0"/>
            </a:p>
          </xdr:txBody>
        </xdr:sp>
      </mc:Fallback>
    </mc:AlternateContent>
    <xdr:clientData/>
  </xdr:oneCellAnchor>
</xdr:wsDr>
</file>

<file path=xl/drawings/drawing4.xml><?xml version="1.0" encoding="utf-8"?>
<xdr:wsDr xmlns:xdr="http://schemas.openxmlformats.org/drawingml/2006/spreadsheetDrawing" xmlns:a="http://schemas.openxmlformats.org/drawingml/2006/main">
  <xdr:oneCellAnchor>
    <xdr:from>
      <xdr:col>7</xdr:col>
      <xdr:colOff>0</xdr:colOff>
      <xdr:row>64</xdr:row>
      <xdr:rowOff>33865</xdr:rowOff>
    </xdr:from>
    <xdr:ext cx="4699000" cy="516468"/>
    <mc:AlternateContent xmlns:mc="http://schemas.openxmlformats.org/markup-compatibility/2006" xmlns:a14="http://schemas.microsoft.com/office/drawing/2010/main">
      <mc:Choice Requires="a14">
        <xdr:sp macro="" textlink="">
          <xdr:nvSpPr>
            <xdr:cNvPr id="2" name="ZoneTexte 1">
              <a:extLst>
                <a:ext uri="{FF2B5EF4-FFF2-40B4-BE49-F238E27FC236}">
                  <a16:creationId xmlns:a16="http://schemas.microsoft.com/office/drawing/2014/main" id="{00000000-0008-0000-0300-000002000000}"/>
                </a:ext>
              </a:extLst>
            </xdr:cNvPr>
            <xdr:cNvSpPr txBox="1"/>
          </xdr:nvSpPr>
          <xdr:spPr>
            <a:xfrm>
              <a:off x="7372350" y="11978215"/>
              <a:ext cx="4699000" cy="5164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14:m>
                <m:oMathPara xmlns:m="http://schemas.openxmlformats.org/officeDocument/2006/math">
                  <m:oMathParaPr>
                    <m:jc m:val="centerGroup"/>
                  </m:oMathParaPr>
                  <m:oMath xmlns:m="http://schemas.openxmlformats.org/officeDocument/2006/math">
                    <m:r>
                      <m:rPr>
                        <m:sty m:val="p"/>
                      </m:rPr>
                      <a:rPr lang="fr-CA" sz="1000" b="0" i="0">
                        <a:latin typeface="Cambria Math"/>
                      </a:rPr>
                      <m:t>Seuil</m:t>
                    </m:r>
                    <m:r>
                      <a:rPr lang="fr-CA" sz="1000" b="0" i="0">
                        <a:latin typeface="Cambria Math"/>
                      </a:rPr>
                      <m:t> </m:t>
                    </m:r>
                    <m:r>
                      <m:rPr>
                        <m:sty m:val="p"/>
                      </m:rPr>
                      <a:rPr lang="fr-CA" sz="1000" b="0" i="0">
                        <a:latin typeface="Cambria Math"/>
                      </a:rPr>
                      <m:t>de</m:t>
                    </m:r>
                    <m:r>
                      <a:rPr lang="fr-CA" sz="1000" b="0" i="0">
                        <a:latin typeface="Cambria Math"/>
                      </a:rPr>
                      <m:t> </m:t>
                    </m:r>
                    <m:r>
                      <m:rPr>
                        <m:sty m:val="p"/>
                      </m:rPr>
                      <a:rPr lang="fr-CA" sz="1000" b="0" i="0">
                        <a:latin typeface="Cambria Math"/>
                      </a:rPr>
                      <m:t>rentabilit</m:t>
                    </m:r>
                    <m:r>
                      <a:rPr lang="fr-CA" sz="1000" b="0" i="0">
                        <a:latin typeface="Cambria Math"/>
                      </a:rPr>
                      <m:t>é=</m:t>
                    </m:r>
                    <m:f>
                      <m:fPr>
                        <m:ctrlPr>
                          <a:rPr lang="fr-CA" sz="1000" b="0" i="1">
                            <a:latin typeface="Cambria Math" panose="02040503050406030204" pitchFamily="18" charset="0"/>
                          </a:rPr>
                        </m:ctrlPr>
                      </m:fPr>
                      <m:num>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r>
                          <m:rPr>
                            <m:sty m:val="p"/>
                          </m:rPr>
                          <a:rPr lang="fr-CA" sz="1000" b="0" i="0">
                            <a:latin typeface="Cambria Math"/>
                          </a:rPr>
                          <m:t>de</m:t>
                        </m:r>
                        <m:r>
                          <a:rPr lang="fr-CA" sz="1000" b="0" i="0">
                            <a:latin typeface="Cambria Math"/>
                          </a:rPr>
                          <m:t> </m:t>
                        </m:r>
                        <m:r>
                          <m:rPr>
                            <m:sty m:val="p"/>
                          </m:rPr>
                          <a:rPr lang="fr-CA" sz="1000" b="0" i="0">
                            <a:latin typeface="Cambria Math"/>
                          </a:rPr>
                          <m:t>propri</m:t>
                        </m:r>
                        <m:r>
                          <a:rPr lang="fr-CA" sz="1000" b="0" i="0">
                            <a:latin typeface="Cambria Math"/>
                          </a:rPr>
                          <m:t>é</m:t>
                        </m:r>
                        <m:r>
                          <m:rPr>
                            <m:sty m:val="p"/>
                          </m:rPr>
                          <a:rPr lang="fr-CA" sz="1000" b="0" i="0">
                            <a:latin typeface="Cambria Math"/>
                          </a:rPr>
                          <m:t>t</m:t>
                        </m:r>
                        <m:r>
                          <a:rPr lang="fr-CA" sz="1000" b="0" i="0">
                            <a:latin typeface="Cambria Math"/>
                          </a:rPr>
                          <m:t>é (</m:t>
                        </m:r>
                        <m:r>
                          <m:rPr>
                            <m:sty m:val="p"/>
                          </m:rPr>
                          <a:rPr lang="fr-CA" sz="1000" b="0" i="0">
                            <a:latin typeface="Cambria Math"/>
                          </a:rPr>
                          <m:t>fixes</m:t>
                        </m:r>
                        <m:r>
                          <a:rPr lang="fr-CA" sz="1000" b="0" i="0">
                            <a:latin typeface="Cambria Math"/>
                          </a:rPr>
                          <m:t>)</m:t>
                        </m:r>
                      </m:num>
                      <m:den>
                        <m:r>
                          <a:rPr lang="fr-CA" sz="1000" b="0" i="0">
                            <a:latin typeface="Cambria Math"/>
                          </a:rPr>
                          <m:t>(</m:t>
                        </m:r>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r>
                          <m:rPr>
                            <m:sty m:val="p"/>
                          </m:rPr>
                          <a:rPr lang="fr-CA" sz="1000" b="0" i="0">
                            <a:latin typeface="Cambria Math"/>
                          </a:rPr>
                          <m:t>du</m:t>
                        </m:r>
                        <m:r>
                          <a:rPr lang="fr-CA" sz="1000" b="0" i="0">
                            <a:latin typeface="Cambria Math"/>
                          </a:rPr>
                          <m:t> </m:t>
                        </m:r>
                        <m:r>
                          <m:rPr>
                            <m:sty m:val="p"/>
                          </m:rPr>
                          <a:rPr lang="fr-CA" sz="1000" b="0" i="0">
                            <a:latin typeface="Cambria Math"/>
                          </a:rPr>
                          <m:t>travail</m:t>
                        </m:r>
                        <m:r>
                          <a:rPr lang="fr-CA" sz="1000" b="0" i="0">
                            <a:latin typeface="Cambria Math"/>
                          </a:rPr>
                          <m:t> à </m:t>
                        </m:r>
                        <m:r>
                          <m:rPr>
                            <m:sty m:val="p"/>
                          </m:rPr>
                          <a:rPr lang="fr-CA" sz="1000" b="0" i="0">
                            <a:latin typeface="Cambria Math"/>
                          </a:rPr>
                          <m:t>forfait</m:t>
                        </m:r>
                        <m:r>
                          <a:rPr lang="fr-CA" sz="1000" b="0" i="0">
                            <a:latin typeface="Cambria Math"/>
                          </a:rPr>
                          <m:t> −</m:t>
                        </m:r>
                        <m:r>
                          <m:rPr>
                            <m:sty m:val="p"/>
                          </m:rPr>
                          <a:rPr lang="fr-CA" sz="1000" b="0" i="0">
                            <a:latin typeface="Cambria Math"/>
                          </a:rPr>
                          <m:t>co</m:t>
                        </m:r>
                        <m:r>
                          <a:rPr lang="fr-CA" sz="1000" b="0" i="0">
                            <a:latin typeface="Cambria Math"/>
                          </a:rPr>
                          <m:t>û</m:t>
                        </m:r>
                        <m:r>
                          <m:rPr>
                            <m:sty m:val="p"/>
                          </m:rPr>
                          <a:rPr lang="fr-CA" sz="1000" b="0" i="0">
                            <a:latin typeface="Cambria Math"/>
                          </a:rPr>
                          <m:t>ts</m:t>
                        </m:r>
                        <m:r>
                          <a:rPr lang="fr-CA" sz="1000" b="0" i="0">
                            <a:latin typeface="Cambria Math"/>
                          </a:rPr>
                          <m:t> </m:t>
                        </m:r>
                        <m:sSup>
                          <m:sSupPr>
                            <m:ctrlPr>
                              <a:rPr lang="fr-CA" sz="1000" b="0" i="1">
                                <a:latin typeface="Cambria Math" panose="02040503050406030204" pitchFamily="18" charset="0"/>
                              </a:rPr>
                            </m:ctrlPr>
                          </m:sSupPr>
                          <m:e>
                            <m:r>
                              <m:rPr>
                                <m:sty m:val="p"/>
                              </m:rPr>
                              <a:rPr lang="fr-CA" sz="1000" b="0" i="0">
                                <a:latin typeface="Cambria Math"/>
                              </a:rPr>
                              <m:t>d</m:t>
                            </m:r>
                          </m:e>
                          <m:sup>
                            <m:r>
                              <a:rPr lang="fr-CA" sz="1000" b="0" i="0">
                                <a:latin typeface="Cambria Math"/>
                              </a:rPr>
                              <m:t>′</m:t>
                            </m:r>
                          </m:sup>
                        </m:sSup>
                        <m:r>
                          <m:rPr>
                            <m:sty m:val="p"/>
                          </m:rPr>
                          <a:rPr lang="fr-CA" sz="1000" b="0" i="0">
                            <a:latin typeface="Cambria Math"/>
                          </a:rPr>
                          <m:t>utilisation</m:t>
                        </m:r>
                        <m:r>
                          <a:rPr lang="fr-CA" sz="1000" b="0" i="0">
                            <a:latin typeface="Cambria Math"/>
                          </a:rPr>
                          <m:t> </m:t>
                        </m:r>
                        <m:d>
                          <m:dPr>
                            <m:begChr m:val="["/>
                            <m:endChr m:val="]"/>
                            <m:ctrlPr>
                              <a:rPr lang="fr-CA" sz="1000" b="0" i="1">
                                <a:latin typeface="Cambria Math" panose="02040503050406030204" pitchFamily="18" charset="0"/>
                              </a:rPr>
                            </m:ctrlPr>
                          </m:dPr>
                          <m:e>
                            <m:r>
                              <m:rPr>
                                <m:sty m:val="p"/>
                              </m:rPr>
                              <a:rPr lang="fr-CA" sz="1000" b="0" i="0">
                                <a:latin typeface="Cambria Math"/>
                              </a:rPr>
                              <m:t>variables</m:t>
                            </m:r>
                          </m:e>
                        </m:d>
                        <m:r>
                          <a:rPr lang="fr-CA" sz="1000" b="0" i="0">
                            <a:latin typeface="Cambria Math"/>
                          </a:rPr>
                          <m:t>) </m:t>
                        </m:r>
                      </m:den>
                    </m:f>
                    <m:r>
                      <a:rPr lang="fr-CA" sz="1000" b="0" i="0">
                        <a:latin typeface="Cambria Math"/>
                      </a:rPr>
                      <m:t> </m:t>
                    </m:r>
                  </m:oMath>
                </m:oMathPara>
              </a14:m>
              <a:endParaRPr lang="fr-CA" sz="1000" i="0"/>
            </a:p>
          </xdr:txBody>
        </xdr:sp>
      </mc:Choice>
      <mc:Fallback xmlns="">
        <xdr:sp macro="" textlink="">
          <xdr:nvSpPr>
            <xdr:cNvPr id="2" name="ZoneTexte 1"/>
            <xdr:cNvSpPr txBox="1"/>
          </xdr:nvSpPr>
          <xdr:spPr>
            <a:xfrm>
              <a:off x="7372350" y="11978215"/>
              <a:ext cx="4699000" cy="5164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r>
                <a:rPr lang="fr-CA" sz="1000" b="0" i="0">
                  <a:latin typeface="Cambria Math"/>
                </a:rPr>
                <a:t>Seuil de rentabilité=(Coûts de propriété (fixes))/((Coûts du travail à forfait −coûts d^′ utilisation [variables]) )  </a:t>
              </a:r>
              <a:endParaRPr lang="fr-CA" sz="1000" i="0"/>
            </a:p>
          </xdr:txBody>
        </xdr:sp>
      </mc:Fallback>
    </mc:AlternateContent>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2">
    <tabColor theme="6" tint="0.39997558519241921"/>
  </sheetPr>
  <dimension ref="A1:DI124"/>
  <sheetViews>
    <sheetView tabSelected="1" workbookViewId="0">
      <selection activeCell="A3" sqref="A3:J3"/>
    </sheetView>
  </sheetViews>
  <sheetFormatPr baseColWidth="10" defaultRowHeight="14.25" x14ac:dyDescent="0.45"/>
  <cols>
    <col min="2" max="2" width="15.1328125" customWidth="1"/>
    <col min="3" max="3" width="12.33203125" customWidth="1"/>
    <col min="9" max="9" width="17.53125" customWidth="1"/>
    <col min="10" max="10" width="19.86328125" customWidth="1"/>
    <col min="257" max="257" width="14.1328125" customWidth="1"/>
    <col min="264" max="264" width="17.53125" customWidth="1"/>
    <col min="265" max="265" width="20.46484375" customWidth="1"/>
    <col min="513" max="513" width="14.1328125" customWidth="1"/>
    <col min="520" max="520" width="17.53125" customWidth="1"/>
    <col min="521" max="521" width="20.46484375" customWidth="1"/>
    <col min="769" max="769" width="14.1328125" customWidth="1"/>
    <col min="776" max="776" width="17.53125" customWidth="1"/>
    <col min="777" max="777" width="20.46484375" customWidth="1"/>
    <col min="1025" max="1025" width="14.1328125" customWidth="1"/>
    <col min="1032" max="1032" width="17.53125" customWidth="1"/>
    <col min="1033" max="1033" width="20.46484375" customWidth="1"/>
    <col min="1281" max="1281" width="14.1328125" customWidth="1"/>
    <col min="1288" max="1288" width="17.53125" customWidth="1"/>
    <col min="1289" max="1289" width="20.46484375" customWidth="1"/>
    <col min="1537" max="1537" width="14.1328125" customWidth="1"/>
    <col min="1544" max="1544" width="17.53125" customWidth="1"/>
    <col min="1545" max="1545" width="20.46484375" customWidth="1"/>
    <col min="1793" max="1793" width="14.1328125" customWidth="1"/>
    <col min="1800" max="1800" width="17.53125" customWidth="1"/>
    <col min="1801" max="1801" width="20.46484375" customWidth="1"/>
    <col min="2049" max="2049" width="14.1328125" customWidth="1"/>
    <col min="2056" max="2056" width="17.53125" customWidth="1"/>
    <col min="2057" max="2057" width="20.46484375" customWidth="1"/>
    <col min="2305" max="2305" width="14.1328125" customWidth="1"/>
    <col min="2312" max="2312" width="17.53125" customWidth="1"/>
    <col min="2313" max="2313" width="20.46484375" customWidth="1"/>
    <col min="2561" max="2561" width="14.1328125" customWidth="1"/>
    <col min="2568" max="2568" width="17.53125" customWidth="1"/>
    <col min="2569" max="2569" width="20.46484375" customWidth="1"/>
    <col min="2817" max="2817" width="14.1328125" customWidth="1"/>
    <col min="2824" max="2824" width="17.53125" customWidth="1"/>
    <col min="2825" max="2825" width="20.46484375" customWidth="1"/>
    <col min="3073" max="3073" width="14.1328125" customWidth="1"/>
    <col min="3080" max="3080" width="17.53125" customWidth="1"/>
    <col min="3081" max="3081" width="20.46484375" customWidth="1"/>
    <col min="3329" max="3329" width="14.1328125" customWidth="1"/>
    <col min="3336" max="3336" width="17.53125" customWidth="1"/>
    <col min="3337" max="3337" width="20.46484375" customWidth="1"/>
    <col min="3585" max="3585" width="14.1328125" customWidth="1"/>
    <col min="3592" max="3592" width="17.53125" customWidth="1"/>
    <col min="3593" max="3593" width="20.46484375" customWidth="1"/>
    <col min="3841" max="3841" width="14.1328125" customWidth="1"/>
    <col min="3848" max="3848" width="17.53125" customWidth="1"/>
    <col min="3849" max="3849" width="20.46484375" customWidth="1"/>
    <col min="4097" max="4097" width="14.1328125" customWidth="1"/>
    <col min="4104" max="4104" width="17.53125" customWidth="1"/>
    <col min="4105" max="4105" width="20.46484375" customWidth="1"/>
    <col min="4353" max="4353" width="14.1328125" customWidth="1"/>
    <col min="4360" max="4360" width="17.53125" customWidth="1"/>
    <col min="4361" max="4361" width="20.46484375" customWidth="1"/>
    <col min="4609" max="4609" width="14.1328125" customWidth="1"/>
    <col min="4616" max="4616" width="17.53125" customWidth="1"/>
    <col min="4617" max="4617" width="20.46484375" customWidth="1"/>
    <col min="4865" max="4865" width="14.1328125" customWidth="1"/>
    <col min="4872" max="4872" width="17.53125" customWidth="1"/>
    <col min="4873" max="4873" width="20.46484375" customWidth="1"/>
    <col min="5121" max="5121" width="14.1328125" customWidth="1"/>
    <col min="5128" max="5128" width="17.53125" customWidth="1"/>
    <col min="5129" max="5129" width="20.46484375" customWidth="1"/>
    <col min="5377" max="5377" width="14.1328125" customWidth="1"/>
    <col min="5384" max="5384" width="17.53125" customWidth="1"/>
    <col min="5385" max="5385" width="20.46484375" customWidth="1"/>
    <col min="5633" max="5633" width="14.1328125" customWidth="1"/>
    <col min="5640" max="5640" width="17.53125" customWidth="1"/>
    <col min="5641" max="5641" width="20.46484375" customWidth="1"/>
    <col min="5889" max="5889" width="14.1328125" customWidth="1"/>
    <col min="5896" max="5896" width="17.53125" customWidth="1"/>
    <col min="5897" max="5897" width="20.46484375" customWidth="1"/>
    <col min="6145" max="6145" width="14.1328125" customWidth="1"/>
    <col min="6152" max="6152" width="17.53125" customWidth="1"/>
    <col min="6153" max="6153" width="20.46484375" customWidth="1"/>
    <col min="6401" max="6401" width="14.1328125" customWidth="1"/>
    <col min="6408" max="6408" width="17.53125" customWidth="1"/>
    <col min="6409" max="6409" width="20.46484375" customWidth="1"/>
    <col min="6657" max="6657" width="14.1328125" customWidth="1"/>
    <col min="6664" max="6664" width="17.53125" customWidth="1"/>
    <col min="6665" max="6665" width="20.46484375" customWidth="1"/>
    <col min="6913" max="6913" width="14.1328125" customWidth="1"/>
    <col min="6920" max="6920" width="17.53125" customWidth="1"/>
    <col min="6921" max="6921" width="20.46484375" customWidth="1"/>
    <col min="7169" max="7169" width="14.1328125" customWidth="1"/>
    <col min="7176" max="7176" width="17.53125" customWidth="1"/>
    <col min="7177" max="7177" width="20.46484375" customWidth="1"/>
    <col min="7425" max="7425" width="14.1328125" customWidth="1"/>
    <col min="7432" max="7432" width="17.53125" customWidth="1"/>
    <col min="7433" max="7433" width="20.46484375" customWidth="1"/>
    <col min="7681" max="7681" width="14.1328125" customWidth="1"/>
    <col min="7688" max="7688" width="17.53125" customWidth="1"/>
    <col min="7689" max="7689" width="20.46484375" customWidth="1"/>
    <col min="7937" max="7937" width="14.1328125" customWidth="1"/>
    <col min="7944" max="7944" width="17.53125" customWidth="1"/>
    <col min="7945" max="7945" width="20.46484375" customWidth="1"/>
    <col min="8193" max="8193" width="14.1328125" customWidth="1"/>
    <col min="8200" max="8200" width="17.53125" customWidth="1"/>
    <col min="8201" max="8201" width="20.46484375" customWidth="1"/>
    <col min="8449" max="8449" width="14.1328125" customWidth="1"/>
    <col min="8456" max="8456" width="17.53125" customWidth="1"/>
    <col min="8457" max="8457" width="20.46484375" customWidth="1"/>
    <col min="8705" max="8705" width="14.1328125" customWidth="1"/>
    <col min="8712" max="8712" width="17.53125" customWidth="1"/>
    <col min="8713" max="8713" width="20.46484375" customWidth="1"/>
    <col min="8961" max="8961" width="14.1328125" customWidth="1"/>
    <col min="8968" max="8968" width="17.53125" customWidth="1"/>
    <col min="8969" max="8969" width="20.46484375" customWidth="1"/>
    <col min="9217" max="9217" width="14.1328125" customWidth="1"/>
    <col min="9224" max="9224" width="17.53125" customWidth="1"/>
    <col min="9225" max="9225" width="20.46484375" customWidth="1"/>
    <col min="9473" max="9473" width="14.1328125" customWidth="1"/>
    <col min="9480" max="9480" width="17.53125" customWidth="1"/>
    <col min="9481" max="9481" width="20.46484375" customWidth="1"/>
    <col min="9729" max="9729" width="14.1328125" customWidth="1"/>
    <col min="9736" max="9736" width="17.53125" customWidth="1"/>
    <col min="9737" max="9737" width="20.46484375" customWidth="1"/>
    <col min="9985" max="9985" width="14.1328125" customWidth="1"/>
    <col min="9992" max="9992" width="17.53125" customWidth="1"/>
    <col min="9993" max="9993" width="20.46484375" customWidth="1"/>
    <col min="10241" max="10241" width="14.1328125" customWidth="1"/>
    <col min="10248" max="10248" width="17.53125" customWidth="1"/>
    <col min="10249" max="10249" width="20.46484375" customWidth="1"/>
    <col min="10497" max="10497" width="14.1328125" customWidth="1"/>
    <col min="10504" max="10504" width="17.53125" customWidth="1"/>
    <col min="10505" max="10505" width="20.46484375" customWidth="1"/>
    <col min="10753" max="10753" width="14.1328125" customWidth="1"/>
    <col min="10760" max="10760" width="17.53125" customWidth="1"/>
    <col min="10761" max="10761" width="20.46484375" customWidth="1"/>
    <col min="11009" max="11009" width="14.1328125" customWidth="1"/>
    <col min="11016" max="11016" width="17.53125" customWidth="1"/>
    <col min="11017" max="11017" width="20.46484375" customWidth="1"/>
    <col min="11265" max="11265" width="14.1328125" customWidth="1"/>
    <col min="11272" max="11272" width="17.53125" customWidth="1"/>
    <col min="11273" max="11273" width="20.46484375" customWidth="1"/>
    <col min="11521" max="11521" width="14.1328125" customWidth="1"/>
    <col min="11528" max="11528" width="17.53125" customWidth="1"/>
    <col min="11529" max="11529" width="20.46484375" customWidth="1"/>
    <col min="11777" max="11777" width="14.1328125" customWidth="1"/>
    <col min="11784" max="11784" width="17.53125" customWidth="1"/>
    <col min="11785" max="11785" width="20.46484375" customWidth="1"/>
    <col min="12033" max="12033" width="14.1328125" customWidth="1"/>
    <col min="12040" max="12040" width="17.53125" customWidth="1"/>
    <col min="12041" max="12041" width="20.46484375" customWidth="1"/>
    <col min="12289" max="12289" width="14.1328125" customWidth="1"/>
    <col min="12296" max="12296" width="17.53125" customWidth="1"/>
    <col min="12297" max="12297" width="20.46484375" customWidth="1"/>
    <col min="12545" max="12545" width="14.1328125" customWidth="1"/>
    <col min="12552" max="12552" width="17.53125" customWidth="1"/>
    <col min="12553" max="12553" width="20.46484375" customWidth="1"/>
    <col min="12801" max="12801" width="14.1328125" customWidth="1"/>
    <col min="12808" max="12808" width="17.53125" customWidth="1"/>
    <col min="12809" max="12809" width="20.46484375" customWidth="1"/>
    <col min="13057" max="13057" width="14.1328125" customWidth="1"/>
    <col min="13064" max="13064" width="17.53125" customWidth="1"/>
    <col min="13065" max="13065" width="20.46484375" customWidth="1"/>
    <col min="13313" max="13313" width="14.1328125" customWidth="1"/>
    <col min="13320" max="13320" width="17.53125" customWidth="1"/>
    <col min="13321" max="13321" width="20.46484375" customWidth="1"/>
    <col min="13569" max="13569" width="14.1328125" customWidth="1"/>
    <col min="13576" max="13576" width="17.53125" customWidth="1"/>
    <col min="13577" max="13577" width="20.46484375" customWidth="1"/>
    <col min="13825" max="13825" width="14.1328125" customWidth="1"/>
    <col min="13832" max="13832" width="17.53125" customWidth="1"/>
    <col min="13833" max="13833" width="20.46484375" customWidth="1"/>
    <col min="14081" max="14081" width="14.1328125" customWidth="1"/>
    <col min="14088" max="14088" width="17.53125" customWidth="1"/>
    <col min="14089" max="14089" width="20.46484375" customWidth="1"/>
    <col min="14337" max="14337" width="14.1328125" customWidth="1"/>
    <col min="14344" max="14344" width="17.53125" customWidth="1"/>
    <col min="14345" max="14345" width="20.46484375" customWidth="1"/>
    <col min="14593" max="14593" width="14.1328125" customWidth="1"/>
    <col min="14600" max="14600" width="17.53125" customWidth="1"/>
    <col min="14601" max="14601" width="20.46484375" customWidth="1"/>
    <col min="14849" max="14849" width="14.1328125" customWidth="1"/>
    <col min="14856" max="14856" width="17.53125" customWidth="1"/>
    <col min="14857" max="14857" width="20.46484375" customWidth="1"/>
    <col min="15105" max="15105" width="14.1328125" customWidth="1"/>
    <col min="15112" max="15112" width="17.53125" customWidth="1"/>
    <col min="15113" max="15113" width="20.46484375" customWidth="1"/>
    <col min="15361" max="15361" width="14.1328125" customWidth="1"/>
    <col min="15368" max="15368" width="17.53125" customWidth="1"/>
    <col min="15369" max="15369" width="20.46484375" customWidth="1"/>
    <col min="15617" max="15617" width="14.1328125" customWidth="1"/>
    <col min="15624" max="15624" width="17.53125" customWidth="1"/>
    <col min="15625" max="15625" width="20.46484375" customWidth="1"/>
    <col min="15873" max="15873" width="14.1328125" customWidth="1"/>
    <col min="15880" max="15880" width="17.53125" customWidth="1"/>
    <col min="15881" max="15881" width="20.46484375" customWidth="1"/>
    <col min="16129" max="16129" width="14.1328125" customWidth="1"/>
    <col min="16136" max="16136" width="17.53125" customWidth="1"/>
    <col min="16137" max="16137" width="20.46484375" customWidth="1"/>
  </cols>
  <sheetData>
    <row r="1" spans="1:51" s="92" customFormat="1" ht="144.75" customHeight="1" x14ac:dyDescent="0.45">
      <c r="A1" s="105"/>
      <c r="B1" s="105"/>
      <c r="C1" s="105"/>
      <c r="D1" s="105"/>
      <c r="E1" s="105"/>
      <c r="F1" s="105"/>
      <c r="G1" s="105"/>
      <c r="H1" s="105"/>
      <c r="I1" s="105"/>
      <c r="J1" s="104"/>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row>
    <row r="2" spans="1:51" s="93" customFormat="1" ht="15" customHeight="1" x14ac:dyDescent="0.45">
      <c r="A2" s="106"/>
      <c r="B2" s="106"/>
      <c r="C2" s="106"/>
      <c r="D2" s="106"/>
      <c r="E2" s="106"/>
      <c r="F2" s="106"/>
      <c r="G2" s="106"/>
      <c r="H2" s="106"/>
      <c r="I2" s="106"/>
      <c r="J2" s="107"/>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row>
    <row r="3" spans="1:51" ht="63" customHeight="1" x14ac:dyDescent="0.45">
      <c r="A3" s="346" t="s">
        <v>112</v>
      </c>
      <c r="B3" s="346"/>
      <c r="C3" s="346"/>
      <c r="D3" s="346"/>
      <c r="E3" s="346"/>
      <c r="F3" s="346"/>
      <c r="G3" s="346"/>
      <c r="H3" s="346"/>
      <c r="I3" s="346"/>
      <c r="J3" s="346"/>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row>
    <row r="4" spans="1:51" ht="15.6" customHeight="1" x14ac:dyDescent="0.45">
      <c r="A4" s="113"/>
      <c r="B4" s="113"/>
      <c r="C4" s="113"/>
      <c r="D4" s="113"/>
      <c r="E4" s="113"/>
      <c r="F4" s="113"/>
      <c r="G4" s="113"/>
      <c r="H4" s="113"/>
      <c r="I4" s="113"/>
      <c r="J4" s="113"/>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spans="1:51" x14ac:dyDescent="0.45">
      <c r="A5" s="114" t="s">
        <v>80</v>
      </c>
      <c r="B5" s="115"/>
      <c r="C5" s="115"/>
      <c r="D5" s="115"/>
      <c r="E5" s="115"/>
      <c r="F5" s="115"/>
      <c r="G5" s="115"/>
      <c r="H5" s="115"/>
      <c r="I5" s="115"/>
      <c r="J5" s="115"/>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row>
    <row r="6" spans="1:51" ht="18" customHeight="1" x14ac:dyDescent="0.45">
      <c r="A6" s="9"/>
      <c r="B6" s="116"/>
      <c r="C6" s="116"/>
      <c r="D6" s="116"/>
      <c r="E6" s="116"/>
      <c r="F6" s="116"/>
      <c r="G6" s="116"/>
      <c r="H6" s="116"/>
      <c r="I6" s="116"/>
      <c r="J6" s="11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spans="1:51" ht="21" customHeight="1" x14ac:dyDescent="0.45">
      <c r="A7" s="347" t="s">
        <v>145</v>
      </c>
      <c r="B7" s="347"/>
      <c r="C7" s="347"/>
      <c r="D7" s="347"/>
      <c r="E7" s="347"/>
      <c r="F7" s="347"/>
      <c r="G7" s="347"/>
      <c r="H7" s="347"/>
      <c r="I7" s="347"/>
      <c r="J7" s="347"/>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row>
    <row r="8" spans="1:51" ht="15" customHeight="1" x14ac:dyDescent="0.45">
      <c r="A8" s="349"/>
      <c r="B8" s="349"/>
      <c r="C8" s="349"/>
      <c r="D8" s="349"/>
      <c r="E8" s="349"/>
      <c r="F8" s="349"/>
      <c r="G8" s="349"/>
      <c r="H8" s="349"/>
      <c r="I8" s="349"/>
      <c r="J8" s="349"/>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row>
    <row r="9" spans="1:51" ht="17.25" customHeight="1" x14ac:dyDescent="0.45">
      <c r="A9" s="339" t="s">
        <v>89</v>
      </c>
      <c r="B9" s="339"/>
      <c r="C9" s="339"/>
      <c r="D9" s="339"/>
      <c r="E9" s="339"/>
      <c r="F9" s="339"/>
      <c r="G9" s="339"/>
      <c r="H9" s="339"/>
      <c r="I9" s="339"/>
      <c r="J9" s="339"/>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row>
    <row r="10" spans="1:51" ht="23" customHeight="1" x14ac:dyDescent="0.45">
      <c r="A10" s="345" t="s">
        <v>81</v>
      </c>
      <c r="B10" s="345"/>
      <c r="C10" s="345"/>
      <c r="D10" s="345"/>
      <c r="E10" s="345"/>
      <c r="F10" s="345"/>
      <c r="G10" s="345"/>
      <c r="H10" s="345"/>
      <c r="I10" s="345"/>
      <c r="J10" s="345"/>
      <c r="K10" s="108"/>
      <c r="L10" s="1"/>
      <c r="M10" s="1"/>
      <c r="N10" s="1"/>
      <c r="O10" s="1"/>
      <c r="P10" s="1"/>
      <c r="Q10" s="1"/>
      <c r="R10" s="1"/>
      <c r="S10" s="1"/>
      <c r="T10" s="1"/>
      <c r="U10" s="1"/>
      <c r="V10" s="1"/>
      <c r="W10" s="1"/>
      <c r="X10" s="1"/>
      <c r="Y10" s="1"/>
      <c r="Z10" s="1"/>
      <c r="AA10" s="1"/>
      <c r="AB10" s="1"/>
    </row>
    <row r="11" spans="1:51" ht="15" customHeight="1" x14ac:dyDescent="0.45">
      <c r="A11" s="339" t="s">
        <v>58</v>
      </c>
      <c r="B11" s="339"/>
      <c r="C11" s="339"/>
      <c r="D11" s="339"/>
      <c r="E11" s="339"/>
      <c r="F11" s="339"/>
      <c r="G11" s="339"/>
      <c r="H11" s="339"/>
      <c r="I11" s="339"/>
      <c r="J11" s="339"/>
      <c r="K11" s="108"/>
      <c r="L11" s="1"/>
      <c r="M11" s="1"/>
      <c r="N11" s="1"/>
      <c r="O11" s="1"/>
      <c r="P11" s="1"/>
      <c r="Q11" s="1"/>
      <c r="R11" s="1"/>
      <c r="S11" s="1"/>
      <c r="T11" s="1"/>
      <c r="U11" s="1"/>
      <c r="V11" s="1"/>
      <c r="W11" s="1"/>
      <c r="X11" s="1"/>
      <c r="Y11" s="1"/>
      <c r="Z11" s="1"/>
      <c r="AA11" s="1"/>
      <c r="AB11" s="1"/>
    </row>
    <row r="12" spans="1:51" x14ac:dyDescent="0.45">
      <c r="A12" s="348"/>
      <c r="B12" s="348"/>
      <c r="C12" s="348"/>
      <c r="D12" s="348"/>
      <c r="E12" s="348"/>
      <c r="F12" s="348"/>
      <c r="G12" s="348"/>
      <c r="H12" s="348"/>
      <c r="I12" s="348"/>
      <c r="J12" s="348"/>
      <c r="K12" s="1"/>
      <c r="L12" s="1"/>
      <c r="M12" s="1"/>
      <c r="N12" s="1"/>
      <c r="O12" s="1"/>
      <c r="P12" s="1"/>
      <c r="Q12" s="1"/>
      <c r="R12" s="1"/>
      <c r="S12" s="1"/>
      <c r="T12" s="1"/>
      <c r="U12" s="1"/>
      <c r="V12" s="1"/>
      <c r="W12" s="1"/>
      <c r="X12" s="1"/>
      <c r="Y12" s="1"/>
      <c r="Z12" s="1"/>
      <c r="AA12" s="1"/>
      <c r="AB12" s="1"/>
    </row>
    <row r="13" spans="1:51" x14ac:dyDescent="0.45">
      <c r="A13" s="350" t="s">
        <v>6</v>
      </c>
      <c r="B13" s="350"/>
      <c r="C13" s="350"/>
      <c r="D13" s="350"/>
      <c r="E13" s="350"/>
      <c r="F13" s="350"/>
      <c r="G13" s="350"/>
      <c r="H13" s="350"/>
      <c r="I13" s="350"/>
      <c r="J13" s="350"/>
      <c r="K13" s="108"/>
      <c r="L13" s="1"/>
      <c r="M13" s="1"/>
      <c r="N13" s="1"/>
      <c r="O13" s="1"/>
      <c r="P13" s="1"/>
      <c r="Q13" s="1"/>
      <c r="R13" s="1"/>
      <c r="S13" s="1"/>
      <c r="T13" s="1"/>
      <c r="U13" s="1"/>
      <c r="V13" s="1"/>
      <c r="W13" s="1"/>
      <c r="X13" s="1"/>
      <c r="Y13" s="1"/>
      <c r="Z13" s="1"/>
      <c r="AA13" s="1"/>
      <c r="AB13" s="1"/>
    </row>
    <row r="14" spans="1:51" ht="18" customHeight="1" x14ac:dyDescent="0.45">
      <c r="A14" s="345" t="s">
        <v>82</v>
      </c>
      <c r="B14" s="345"/>
      <c r="C14" s="345"/>
      <c r="D14" s="345"/>
      <c r="E14" s="345"/>
      <c r="F14" s="345"/>
      <c r="G14" s="345"/>
      <c r="H14" s="345"/>
      <c r="I14" s="345"/>
      <c r="J14" s="345"/>
      <c r="K14" s="108"/>
      <c r="L14" s="1"/>
      <c r="M14" s="1"/>
      <c r="N14" s="1"/>
      <c r="O14" s="1"/>
      <c r="P14" s="1"/>
      <c r="Q14" s="1"/>
      <c r="R14" s="1"/>
      <c r="S14" s="1"/>
      <c r="T14" s="1"/>
      <c r="U14" s="1"/>
      <c r="V14" s="1"/>
      <c r="W14" s="1"/>
      <c r="X14" s="1"/>
      <c r="Y14" s="1"/>
      <c r="Z14" s="1"/>
      <c r="AA14" s="1"/>
      <c r="AB14" s="1"/>
    </row>
    <row r="15" spans="1:51" ht="11.45" customHeight="1" x14ac:dyDescent="0.45">
      <c r="A15" s="111"/>
      <c r="B15" s="116"/>
      <c r="C15" s="116"/>
      <c r="D15" s="116"/>
      <c r="E15" s="116"/>
      <c r="F15" s="116"/>
      <c r="G15" s="116"/>
      <c r="H15" s="116"/>
      <c r="I15" s="116"/>
      <c r="J15" s="116"/>
      <c r="K15" s="108"/>
      <c r="L15" s="1"/>
      <c r="M15" s="1"/>
      <c r="N15" s="1"/>
      <c r="O15" s="1"/>
      <c r="P15" s="1"/>
      <c r="Q15" s="1"/>
      <c r="R15" s="1"/>
      <c r="S15" s="1"/>
      <c r="T15" s="1"/>
      <c r="U15" s="1"/>
      <c r="V15" s="1"/>
      <c r="W15" s="1"/>
      <c r="X15" s="1"/>
      <c r="Y15" s="1"/>
      <c r="Z15" s="1"/>
      <c r="AA15" s="1"/>
      <c r="AB15" s="1"/>
    </row>
    <row r="16" spans="1:51" x14ac:dyDescent="0.45">
      <c r="A16" s="351" t="s">
        <v>8</v>
      </c>
      <c r="B16" s="351"/>
      <c r="C16" s="351"/>
      <c r="D16" s="351"/>
      <c r="E16" s="351"/>
      <c r="F16" s="351"/>
      <c r="G16" s="351"/>
      <c r="H16" s="351"/>
      <c r="I16" s="351"/>
      <c r="J16" s="351"/>
      <c r="K16" s="108"/>
      <c r="L16" s="1"/>
      <c r="M16" s="1"/>
      <c r="N16" s="1"/>
      <c r="O16" s="1"/>
      <c r="P16" s="1"/>
      <c r="Q16" s="1"/>
      <c r="R16" s="1"/>
      <c r="S16" s="1"/>
      <c r="T16" s="1"/>
      <c r="U16" s="1"/>
      <c r="V16" s="1"/>
      <c r="W16" s="1"/>
      <c r="X16" s="1"/>
      <c r="Y16" s="1"/>
      <c r="Z16" s="1"/>
      <c r="AA16" s="1"/>
      <c r="AB16" s="1"/>
    </row>
    <row r="17" spans="1:28" ht="16.25" customHeight="1" x14ac:dyDescent="0.45">
      <c r="A17" s="345" t="s">
        <v>113</v>
      </c>
      <c r="B17" s="345"/>
      <c r="C17" s="345"/>
      <c r="D17" s="345"/>
      <c r="E17" s="345"/>
      <c r="F17" s="345"/>
      <c r="G17" s="345"/>
      <c r="H17" s="345"/>
      <c r="I17" s="345"/>
      <c r="J17" s="345"/>
      <c r="K17" s="108"/>
      <c r="L17" s="1"/>
      <c r="M17" s="1"/>
      <c r="N17" s="1"/>
      <c r="O17" s="1"/>
      <c r="P17" s="1"/>
      <c r="Q17" s="1"/>
      <c r="R17" s="1"/>
      <c r="S17" s="1"/>
      <c r="T17" s="1"/>
      <c r="U17" s="1"/>
      <c r="V17" s="1"/>
      <c r="W17" s="1"/>
      <c r="X17" s="1"/>
      <c r="Y17" s="1"/>
      <c r="Z17" s="1"/>
      <c r="AA17" s="1"/>
      <c r="AB17" s="1"/>
    </row>
    <row r="18" spans="1:28" x14ac:dyDescent="0.45">
      <c r="A18" s="111"/>
      <c r="B18" s="116"/>
      <c r="C18" s="116"/>
      <c r="D18" s="116"/>
      <c r="E18" s="116"/>
      <c r="F18" s="116"/>
      <c r="G18" s="116"/>
      <c r="H18" s="116"/>
      <c r="I18" s="116"/>
      <c r="J18" s="116"/>
      <c r="K18" s="108"/>
      <c r="L18" s="1"/>
      <c r="M18" s="1"/>
      <c r="N18" s="1"/>
      <c r="O18" s="1"/>
      <c r="P18" s="1"/>
      <c r="Q18" s="1"/>
      <c r="R18" s="1"/>
      <c r="S18" s="1"/>
      <c r="T18" s="1"/>
      <c r="U18" s="1"/>
      <c r="V18" s="1"/>
      <c r="W18" s="1"/>
      <c r="X18" s="1"/>
      <c r="Y18" s="1"/>
      <c r="Z18" s="1"/>
      <c r="AA18" s="1"/>
      <c r="AB18" s="1"/>
    </row>
    <row r="19" spans="1:28" x14ac:dyDescent="0.45">
      <c r="A19" s="351" t="s">
        <v>59</v>
      </c>
      <c r="B19" s="351"/>
      <c r="C19" s="351"/>
      <c r="D19" s="351"/>
      <c r="E19" s="351"/>
      <c r="F19" s="351"/>
      <c r="G19" s="351"/>
      <c r="H19" s="351"/>
      <c r="I19" s="351"/>
      <c r="J19" s="351"/>
      <c r="K19" s="108"/>
      <c r="L19" s="1"/>
      <c r="M19" s="1"/>
      <c r="N19" s="1"/>
      <c r="O19" s="1"/>
      <c r="P19" s="1"/>
      <c r="Q19" s="1"/>
      <c r="R19" s="1"/>
      <c r="S19" s="1"/>
      <c r="T19" s="1"/>
      <c r="U19" s="1"/>
      <c r="V19" s="1"/>
      <c r="W19" s="1"/>
      <c r="X19" s="1"/>
      <c r="Y19" s="1"/>
      <c r="Z19" s="1"/>
      <c r="AA19" s="1"/>
      <c r="AB19" s="1"/>
    </row>
    <row r="20" spans="1:28" ht="55.5" customHeight="1" x14ac:dyDescent="0.45">
      <c r="A20" s="340" t="s">
        <v>114</v>
      </c>
      <c r="B20" s="340"/>
      <c r="C20" s="340"/>
      <c r="D20" s="340"/>
      <c r="E20" s="340"/>
      <c r="F20" s="340"/>
      <c r="G20" s="340"/>
      <c r="H20" s="340"/>
      <c r="I20" s="340"/>
      <c r="J20" s="340"/>
      <c r="K20" s="108"/>
      <c r="L20" s="1"/>
      <c r="M20" s="1"/>
      <c r="N20" s="1"/>
      <c r="O20" s="1"/>
      <c r="P20" s="1"/>
      <c r="Q20" s="1"/>
      <c r="R20" s="1"/>
      <c r="S20" s="1"/>
      <c r="T20" s="1"/>
      <c r="U20" s="1"/>
      <c r="V20" s="1"/>
      <c r="W20" s="1"/>
      <c r="X20" s="1"/>
      <c r="Y20" s="1"/>
      <c r="Z20" s="1"/>
      <c r="AA20" s="1"/>
      <c r="AB20" s="1"/>
    </row>
    <row r="21" spans="1:28" ht="14" customHeight="1" x14ac:dyDescent="0.45">
      <c r="A21" s="352"/>
      <c r="B21" s="352"/>
      <c r="C21" s="352"/>
      <c r="D21" s="352"/>
      <c r="E21" s="352"/>
      <c r="F21" s="352"/>
      <c r="G21" s="352"/>
      <c r="H21" s="352"/>
      <c r="I21" s="352"/>
      <c r="J21" s="352"/>
      <c r="K21" s="108"/>
      <c r="L21" s="1"/>
      <c r="M21" s="1"/>
      <c r="N21" s="1"/>
      <c r="O21" s="1"/>
      <c r="P21" s="1"/>
      <c r="Q21" s="1"/>
      <c r="R21" s="1"/>
      <c r="S21" s="1"/>
      <c r="T21" s="1"/>
      <c r="U21" s="1"/>
      <c r="V21" s="1"/>
      <c r="W21" s="1"/>
      <c r="X21" s="1"/>
      <c r="Y21" s="1"/>
      <c r="Z21" s="1"/>
      <c r="AA21" s="1"/>
      <c r="AB21" s="1"/>
    </row>
    <row r="22" spans="1:28" ht="14" customHeight="1" x14ac:dyDescent="0.45">
      <c r="A22" s="343" t="s">
        <v>60</v>
      </c>
      <c r="B22" s="343"/>
      <c r="C22" s="343"/>
      <c r="D22" s="343"/>
      <c r="E22" s="343"/>
      <c r="F22" s="343"/>
      <c r="G22" s="343"/>
      <c r="H22" s="343"/>
      <c r="I22" s="343"/>
      <c r="J22" s="343"/>
      <c r="K22" s="108"/>
      <c r="L22" s="1"/>
      <c r="M22" s="1"/>
      <c r="N22" s="1"/>
      <c r="O22" s="1"/>
      <c r="P22" s="1"/>
      <c r="Q22" s="1"/>
      <c r="R22" s="1"/>
      <c r="S22" s="1"/>
      <c r="T22" s="1"/>
      <c r="U22" s="1"/>
      <c r="V22" s="1"/>
      <c r="W22" s="1"/>
      <c r="X22" s="1"/>
      <c r="Y22" s="1"/>
      <c r="Z22" s="1"/>
      <c r="AA22" s="1"/>
      <c r="AB22" s="1"/>
    </row>
    <row r="23" spans="1:28" ht="25.5" customHeight="1" x14ac:dyDescent="0.45">
      <c r="A23" s="340" t="s">
        <v>61</v>
      </c>
      <c r="B23" s="340"/>
      <c r="C23" s="340"/>
      <c r="D23" s="340"/>
      <c r="E23" s="340"/>
      <c r="F23" s="340"/>
      <c r="G23" s="340"/>
      <c r="H23" s="340"/>
      <c r="I23" s="340"/>
      <c r="J23" s="340"/>
      <c r="K23" s="108"/>
      <c r="L23" s="1"/>
      <c r="M23" s="1"/>
      <c r="N23" s="1"/>
      <c r="O23" s="1"/>
      <c r="P23" s="1"/>
      <c r="Q23" s="1"/>
      <c r="R23" s="1"/>
      <c r="S23" s="1"/>
      <c r="T23" s="1"/>
      <c r="U23" s="1"/>
      <c r="V23" s="1"/>
      <c r="W23" s="1"/>
      <c r="X23" s="1"/>
      <c r="Y23" s="1"/>
      <c r="Z23" s="1"/>
      <c r="AA23" s="1"/>
      <c r="AB23" s="1"/>
    </row>
    <row r="24" spans="1:28" ht="13.5" customHeight="1" x14ac:dyDescent="0.45">
      <c r="A24" s="342"/>
      <c r="B24" s="342"/>
      <c r="C24" s="342"/>
      <c r="D24" s="342"/>
      <c r="E24" s="342"/>
      <c r="F24" s="342"/>
      <c r="G24" s="342"/>
      <c r="H24" s="342"/>
      <c r="I24" s="342"/>
      <c r="J24" s="342"/>
      <c r="K24" s="108"/>
      <c r="L24" s="1"/>
      <c r="M24" s="1"/>
      <c r="N24" s="1"/>
      <c r="O24" s="1"/>
      <c r="P24" s="1"/>
      <c r="Q24" s="1"/>
      <c r="R24" s="1"/>
      <c r="S24" s="1"/>
      <c r="T24" s="1"/>
      <c r="U24" s="1"/>
      <c r="V24" s="1"/>
      <c r="W24" s="1"/>
      <c r="X24" s="1"/>
      <c r="Y24" s="1"/>
      <c r="Z24" s="1"/>
      <c r="AA24" s="1"/>
      <c r="AB24" s="1"/>
    </row>
    <row r="25" spans="1:28" ht="15" customHeight="1" x14ac:dyDescent="0.45">
      <c r="A25" s="350" t="s">
        <v>14</v>
      </c>
      <c r="B25" s="350"/>
      <c r="C25" s="350"/>
      <c r="D25" s="350"/>
      <c r="E25" s="350"/>
      <c r="F25" s="350"/>
      <c r="G25" s="350"/>
      <c r="H25" s="350"/>
      <c r="I25" s="350"/>
      <c r="J25" s="350"/>
      <c r="K25" s="108"/>
      <c r="L25" s="1"/>
      <c r="M25" s="1"/>
      <c r="N25" s="1"/>
      <c r="O25" s="1"/>
      <c r="P25" s="1"/>
      <c r="Q25" s="1"/>
      <c r="R25" s="1"/>
      <c r="S25" s="1"/>
      <c r="T25" s="1"/>
      <c r="U25" s="1"/>
      <c r="V25" s="1"/>
      <c r="W25" s="1"/>
      <c r="X25" s="1"/>
      <c r="Y25" s="1"/>
      <c r="Z25" s="1"/>
      <c r="AA25" s="1"/>
      <c r="AB25" s="1"/>
    </row>
    <row r="26" spans="1:28" ht="43.5" customHeight="1" x14ac:dyDescent="0.45">
      <c r="A26" s="340" t="s">
        <v>146</v>
      </c>
      <c r="B26" s="340"/>
      <c r="C26" s="340"/>
      <c r="D26" s="340"/>
      <c r="E26" s="340"/>
      <c r="F26" s="340"/>
      <c r="G26" s="340"/>
      <c r="H26" s="340"/>
      <c r="I26" s="340"/>
      <c r="J26" s="340"/>
      <c r="K26" s="108"/>
      <c r="L26" s="1"/>
      <c r="M26" s="1"/>
      <c r="N26" s="1"/>
      <c r="O26" s="1"/>
      <c r="P26" s="176"/>
      <c r="Q26" s="1"/>
      <c r="R26" s="1"/>
      <c r="S26" s="1"/>
      <c r="T26" s="1"/>
      <c r="U26" s="1"/>
      <c r="V26" s="1"/>
      <c r="W26" s="1"/>
      <c r="X26" s="1"/>
      <c r="Y26" s="1"/>
      <c r="Z26" s="1"/>
      <c r="AA26" s="1"/>
      <c r="AB26" s="1"/>
    </row>
    <row r="27" spans="1:28" x14ac:dyDescent="0.45">
      <c r="A27" s="342"/>
      <c r="B27" s="342"/>
      <c r="C27" s="342"/>
      <c r="D27" s="342"/>
      <c r="E27" s="342"/>
      <c r="F27" s="342"/>
      <c r="G27" s="342"/>
      <c r="H27" s="342"/>
      <c r="I27" s="342"/>
      <c r="J27" s="342"/>
      <c r="K27" s="108"/>
      <c r="L27" s="1"/>
      <c r="M27" s="1"/>
      <c r="N27" s="1"/>
      <c r="O27" s="1"/>
      <c r="P27" s="176"/>
      <c r="Q27" s="1"/>
      <c r="R27" s="1"/>
      <c r="S27" s="1"/>
      <c r="T27" s="1"/>
      <c r="U27" s="1"/>
      <c r="V27" s="1"/>
      <c r="W27" s="1"/>
      <c r="X27" s="1"/>
      <c r="Y27" s="1"/>
      <c r="Z27" s="1"/>
      <c r="AA27" s="1"/>
      <c r="AB27" s="1"/>
    </row>
    <row r="28" spans="1:28" x14ac:dyDescent="0.45">
      <c r="A28" s="343" t="s">
        <v>32</v>
      </c>
      <c r="B28" s="343"/>
      <c r="C28" s="343"/>
      <c r="D28" s="343"/>
      <c r="E28" s="343"/>
      <c r="F28" s="343"/>
      <c r="G28" s="343"/>
      <c r="H28" s="343"/>
      <c r="I28" s="343"/>
      <c r="J28" s="343"/>
      <c r="K28" s="108"/>
      <c r="L28" s="1"/>
      <c r="M28" s="1"/>
      <c r="N28" s="1"/>
      <c r="O28" s="1"/>
      <c r="P28" s="176"/>
      <c r="Q28" s="1"/>
      <c r="R28" s="1"/>
      <c r="S28" s="1"/>
      <c r="T28" s="1"/>
      <c r="U28" s="1"/>
      <c r="V28" s="1"/>
      <c r="W28" s="1"/>
      <c r="X28" s="1"/>
      <c r="Y28" s="1"/>
      <c r="Z28" s="1"/>
      <c r="AA28" s="1"/>
      <c r="AB28" s="1"/>
    </row>
    <row r="29" spans="1:28" ht="42.75" customHeight="1" x14ac:dyDescent="0.45">
      <c r="A29" s="340" t="s">
        <v>115</v>
      </c>
      <c r="B29" s="340"/>
      <c r="C29" s="340"/>
      <c r="D29" s="340"/>
      <c r="E29" s="340"/>
      <c r="F29" s="340"/>
      <c r="G29" s="340"/>
      <c r="H29" s="340"/>
      <c r="I29" s="340"/>
      <c r="J29" s="340"/>
      <c r="K29" s="108"/>
      <c r="L29" s="1"/>
      <c r="M29" s="1"/>
      <c r="N29" s="1"/>
      <c r="O29" s="1"/>
      <c r="P29" s="1"/>
      <c r="Q29" s="1"/>
      <c r="R29" s="1"/>
      <c r="S29" s="1"/>
      <c r="T29" s="1"/>
      <c r="U29" s="1"/>
      <c r="V29" s="1"/>
      <c r="W29" s="1"/>
      <c r="X29" s="1"/>
      <c r="Y29" s="1"/>
      <c r="Z29" s="1"/>
      <c r="AA29" s="1"/>
      <c r="AB29" s="1"/>
    </row>
    <row r="30" spans="1:28" x14ac:dyDescent="0.45">
      <c r="A30" s="342"/>
      <c r="B30" s="342"/>
      <c r="C30" s="342"/>
      <c r="D30" s="342"/>
      <c r="E30" s="342"/>
      <c r="F30" s="342"/>
      <c r="G30" s="342"/>
      <c r="H30" s="342"/>
      <c r="I30" s="342"/>
      <c r="J30" s="342"/>
      <c r="K30" s="1"/>
      <c r="L30" s="1"/>
      <c r="M30" s="1"/>
      <c r="N30" s="1"/>
      <c r="O30" s="1"/>
      <c r="P30" s="1"/>
      <c r="Q30" s="1"/>
      <c r="R30" s="1"/>
      <c r="S30" s="1"/>
      <c r="T30" s="1"/>
      <c r="U30" s="1"/>
      <c r="V30" s="1"/>
      <c r="W30" s="1"/>
      <c r="X30" s="1"/>
      <c r="Y30" s="1"/>
      <c r="Z30" s="1"/>
      <c r="AA30" s="1"/>
      <c r="AB30" s="1"/>
    </row>
    <row r="31" spans="1:28" ht="18.75" customHeight="1" x14ac:dyDescent="0.45">
      <c r="A31" s="351" t="s">
        <v>93</v>
      </c>
      <c r="B31" s="351"/>
      <c r="C31" s="351"/>
      <c r="D31" s="351"/>
      <c r="E31" s="351"/>
      <c r="F31" s="351"/>
      <c r="G31" s="351"/>
      <c r="H31" s="351"/>
      <c r="I31" s="351"/>
      <c r="J31" s="351"/>
      <c r="K31" s="108"/>
      <c r="L31" s="1"/>
      <c r="M31" s="1"/>
      <c r="N31" s="1"/>
      <c r="O31" s="1"/>
      <c r="P31" s="1"/>
      <c r="Q31" s="1"/>
      <c r="R31" s="1"/>
      <c r="S31" s="1"/>
      <c r="T31" s="1"/>
      <c r="U31" s="1"/>
      <c r="V31" s="1"/>
      <c r="W31" s="1"/>
      <c r="X31" s="1"/>
      <c r="Y31" s="1"/>
      <c r="Z31" s="1"/>
      <c r="AA31" s="1"/>
      <c r="AB31" s="1"/>
    </row>
    <row r="32" spans="1:28" ht="52.5" customHeight="1" x14ac:dyDescent="0.45">
      <c r="A32" s="340" t="s">
        <v>116</v>
      </c>
      <c r="B32" s="340"/>
      <c r="C32" s="340"/>
      <c r="D32" s="340"/>
      <c r="E32" s="340"/>
      <c r="F32" s="340"/>
      <c r="G32" s="340"/>
      <c r="H32" s="340"/>
      <c r="I32" s="340"/>
      <c r="J32" s="340"/>
      <c r="K32" s="108"/>
      <c r="L32" s="1"/>
      <c r="M32" s="1"/>
      <c r="N32" s="1"/>
      <c r="O32" s="1"/>
      <c r="P32" s="1"/>
      <c r="Q32" s="1"/>
      <c r="R32" s="1"/>
      <c r="S32" s="1"/>
      <c r="T32" s="1"/>
      <c r="U32" s="1"/>
      <c r="V32" s="1"/>
      <c r="W32" s="1"/>
      <c r="X32" s="1"/>
      <c r="Y32" s="1"/>
      <c r="Z32" s="1"/>
      <c r="AA32" s="1"/>
      <c r="AB32" s="1"/>
    </row>
    <row r="33" spans="1:28" x14ac:dyDescent="0.45">
      <c r="A33" s="109"/>
      <c r="B33" s="109"/>
      <c r="C33" s="109"/>
      <c r="D33" s="109"/>
      <c r="E33" s="109"/>
      <c r="F33" s="109"/>
      <c r="G33" s="109"/>
      <c r="H33" s="109"/>
      <c r="I33" s="109"/>
      <c r="J33" s="109"/>
      <c r="K33" s="108"/>
      <c r="L33" s="1"/>
      <c r="M33" s="1"/>
      <c r="N33" s="1"/>
      <c r="O33" s="1"/>
      <c r="P33" s="1"/>
      <c r="Q33" s="1"/>
      <c r="R33" s="1"/>
      <c r="S33" s="1"/>
      <c r="T33" s="1"/>
      <c r="U33" s="1"/>
      <c r="V33" s="1"/>
      <c r="W33" s="1"/>
      <c r="X33" s="1"/>
      <c r="Y33" s="1"/>
      <c r="Z33" s="1"/>
      <c r="AA33" s="1"/>
      <c r="AB33" s="1"/>
    </row>
    <row r="34" spans="1:28" ht="14.25" customHeight="1" x14ac:dyDescent="0.45">
      <c r="A34" s="343" t="s">
        <v>62</v>
      </c>
      <c r="B34" s="343"/>
      <c r="C34" s="343"/>
      <c r="D34" s="343"/>
      <c r="E34" s="343"/>
      <c r="F34" s="343"/>
      <c r="G34" s="343"/>
      <c r="H34" s="343"/>
      <c r="I34" s="343"/>
      <c r="J34" s="343"/>
      <c r="K34" s="108"/>
      <c r="L34" s="1"/>
      <c r="M34" s="1"/>
      <c r="N34" s="1"/>
      <c r="O34" s="1"/>
      <c r="P34" s="1"/>
      <c r="Q34" s="1"/>
      <c r="R34" s="1"/>
      <c r="S34" s="1"/>
      <c r="T34" s="1"/>
      <c r="U34" s="1"/>
      <c r="V34" s="1"/>
      <c r="W34" s="1"/>
      <c r="X34" s="1"/>
      <c r="Y34" s="1"/>
      <c r="Z34" s="1"/>
      <c r="AA34" s="1"/>
      <c r="AB34" s="1"/>
    </row>
    <row r="35" spans="1:28" ht="39.75" customHeight="1" x14ac:dyDescent="0.45">
      <c r="A35" s="340" t="s">
        <v>83</v>
      </c>
      <c r="B35" s="340"/>
      <c r="C35" s="340"/>
      <c r="D35" s="340"/>
      <c r="E35" s="340"/>
      <c r="F35" s="340"/>
      <c r="G35" s="340"/>
      <c r="H35" s="340"/>
      <c r="I35" s="340"/>
      <c r="J35" s="340"/>
      <c r="K35" s="108"/>
      <c r="L35" s="1"/>
      <c r="M35" s="1"/>
      <c r="N35" s="1"/>
      <c r="O35" s="1"/>
      <c r="P35" s="1"/>
      <c r="Q35" s="1"/>
      <c r="R35" s="1"/>
      <c r="S35" s="1"/>
      <c r="T35" s="1"/>
      <c r="U35" s="1"/>
      <c r="V35" s="1"/>
      <c r="W35" s="1"/>
      <c r="X35" s="1"/>
      <c r="Y35" s="1"/>
      <c r="Z35" s="1"/>
      <c r="AA35" s="1"/>
      <c r="AB35" s="1"/>
    </row>
    <row r="36" spans="1:28" x14ac:dyDescent="0.45">
      <c r="A36" s="352"/>
      <c r="B36" s="352"/>
      <c r="C36" s="352"/>
      <c r="D36" s="352"/>
      <c r="E36" s="352"/>
      <c r="F36" s="352"/>
      <c r="G36" s="352"/>
      <c r="H36" s="352"/>
      <c r="I36" s="352"/>
      <c r="J36" s="352"/>
      <c r="K36" s="108"/>
      <c r="L36" s="1"/>
      <c r="M36" s="1"/>
      <c r="N36" s="1"/>
      <c r="O36" s="1"/>
      <c r="P36" s="1"/>
      <c r="Q36" s="1"/>
      <c r="R36" s="1"/>
      <c r="S36" s="1"/>
      <c r="T36" s="1"/>
      <c r="U36" s="1"/>
      <c r="V36" s="1"/>
      <c r="W36" s="1"/>
      <c r="X36" s="1"/>
      <c r="Y36" s="1"/>
      <c r="Z36" s="1"/>
      <c r="AA36" s="1"/>
      <c r="AB36" s="1"/>
    </row>
    <row r="37" spans="1:28" x14ac:dyDescent="0.45">
      <c r="A37" s="343" t="s">
        <v>95</v>
      </c>
      <c r="B37" s="343"/>
      <c r="C37" s="343"/>
      <c r="D37" s="343"/>
      <c r="E37" s="343"/>
      <c r="F37" s="343"/>
      <c r="G37" s="343"/>
      <c r="H37" s="343"/>
      <c r="I37" s="343"/>
      <c r="J37" s="343"/>
      <c r="K37" s="108"/>
      <c r="L37" s="1"/>
      <c r="M37" s="1"/>
      <c r="N37" s="1"/>
      <c r="O37" s="1"/>
      <c r="P37" s="1"/>
      <c r="Q37" s="1"/>
      <c r="R37" s="1"/>
      <c r="S37" s="1"/>
      <c r="T37" s="1"/>
      <c r="U37" s="1"/>
      <c r="V37" s="1"/>
      <c r="W37" s="1"/>
      <c r="X37" s="1"/>
      <c r="Y37" s="1"/>
      <c r="Z37" s="1"/>
      <c r="AA37" s="1"/>
      <c r="AB37" s="1"/>
    </row>
    <row r="38" spans="1:28" ht="31.5" customHeight="1" x14ac:dyDescent="0.45">
      <c r="A38" s="340" t="s">
        <v>117</v>
      </c>
      <c r="B38" s="340"/>
      <c r="C38" s="340"/>
      <c r="D38" s="340"/>
      <c r="E38" s="340"/>
      <c r="F38" s="340"/>
      <c r="G38" s="340"/>
      <c r="H38" s="340"/>
      <c r="I38" s="340"/>
      <c r="J38" s="340"/>
      <c r="K38" s="108"/>
      <c r="L38" s="1"/>
      <c r="M38" s="1"/>
      <c r="N38" s="1"/>
      <c r="O38" s="1"/>
      <c r="P38" s="1"/>
      <c r="Q38" s="1"/>
      <c r="R38" s="1"/>
      <c r="S38" s="1"/>
      <c r="T38" s="1"/>
      <c r="U38" s="1"/>
      <c r="V38" s="1"/>
      <c r="W38" s="1"/>
      <c r="X38" s="1"/>
      <c r="Y38" s="1"/>
      <c r="Z38" s="1"/>
      <c r="AA38" s="1"/>
      <c r="AB38" s="1"/>
    </row>
    <row r="39" spans="1:28" x14ac:dyDescent="0.45">
      <c r="A39" s="352"/>
      <c r="B39" s="352"/>
      <c r="C39" s="352"/>
      <c r="D39" s="352"/>
      <c r="E39" s="352"/>
      <c r="F39" s="352"/>
      <c r="G39" s="352"/>
      <c r="H39" s="352"/>
      <c r="I39" s="352"/>
      <c r="J39" s="352"/>
      <c r="K39" s="108"/>
      <c r="L39" s="1"/>
      <c r="M39" s="1"/>
      <c r="N39" s="1"/>
      <c r="O39" s="1"/>
      <c r="P39" s="1"/>
      <c r="Q39" s="1"/>
      <c r="R39" s="1"/>
      <c r="S39" s="1"/>
      <c r="T39" s="1"/>
      <c r="U39" s="1"/>
      <c r="V39" s="1"/>
      <c r="W39" s="1"/>
      <c r="X39" s="1"/>
      <c r="Y39" s="1"/>
      <c r="Z39" s="1"/>
      <c r="AA39" s="1"/>
      <c r="AB39" s="1"/>
    </row>
    <row r="40" spans="1:28" x14ac:dyDescent="0.45">
      <c r="A40" s="343" t="s">
        <v>22</v>
      </c>
      <c r="B40" s="343"/>
      <c r="C40" s="343"/>
      <c r="D40" s="343"/>
      <c r="E40" s="343"/>
      <c r="F40" s="343"/>
      <c r="G40" s="343"/>
      <c r="H40" s="343"/>
      <c r="I40" s="343"/>
      <c r="J40" s="343"/>
      <c r="K40" s="108"/>
      <c r="L40" s="1"/>
      <c r="M40" s="1"/>
      <c r="N40" s="1"/>
      <c r="O40" s="1"/>
      <c r="P40" s="1"/>
      <c r="Q40" s="1"/>
      <c r="R40" s="1"/>
      <c r="S40" s="1"/>
      <c r="T40" s="1"/>
      <c r="U40" s="1"/>
      <c r="V40" s="1"/>
      <c r="W40" s="1"/>
      <c r="X40" s="1"/>
      <c r="Y40" s="1"/>
      <c r="Z40" s="1"/>
      <c r="AA40" s="1"/>
      <c r="AB40" s="1"/>
    </row>
    <row r="41" spans="1:28" ht="30.75" customHeight="1" x14ac:dyDescent="0.45">
      <c r="A41" s="340" t="s">
        <v>84</v>
      </c>
      <c r="B41" s="340"/>
      <c r="C41" s="340"/>
      <c r="D41" s="340"/>
      <c r="E41" s="340"/>
      <c r="F41" s="340"/>
      <c r="G41" s="340"/>
      <c r="H41" s="340"/>
      <c r="I41" s="340"/>
      <c r="J41" s="340"/>
      <c r="K41" s="108"/>
      <c r="L41" s="1"/>
      <c r="M41" s="1"/>
      <c r="N41" s="1"/>
      <c r="O41" s="1"/>
      <c r="P41" s="1"/>
      <c r="Q41" s="1"/>
      <c r="R41" s="1"/>
      <c r="S41" s="1"/>
      <c r="T41" s="1"/>
      <c r="U41" s="1"/>
      <c r="V41" s="1"/>
      <c r="W41" s="1"/>
      <c r="X41" s="1"/>
      <c r="Y41" s="1"/>
      <c r="Z41" s="1"/>
      <c r="AA41" s="1"/>
      <c r="AB41" s="1"/>
    </row>
    <row r="42" spans="1:28" x14ac:dyDescent="0.45">
      <c r="A42" s="117"/>
      <c r="B42" s="117"/>
      <c r="C42" s="117"/>
      <c r="D42" s="117"/>
      <c r="E42" s="117"/>
      <c r="F42" s="117"/>
      <c r="G42" s="117"/>
      <c r="H42" s="117"/>
      <c r="I42" s="117"/>
      <c r="J42" s="117"/>
      <c r="K42" s="108"/>
      <c r="L42" s="1"/>
      <c r="M42" s="1"/>
      <c r="N42" s="1"/>
      <c r="O42" s="1"/>
      <c r="P42" s="1"/>
      <c r="Q42" s="1"/>
      <c r="R42" s="1"/>
      <c r="S42" s="1"/>
      <c r="T42" s="1"/>
      <c r="U42" s="1"/>
      <c r="V42" s="1"/>
      <c r="W42" s="1"/>
      <c r="X42" s="1"/>
      <c r="Y42" s="1"/>
      <c r="Z42" s="1"/>
      <c r="AA42" s="1"/>
      <c r="AB42" s="1"/>
    </row>
    <row r="43" spans="1:28" x14ac:dyDescent="0.45">
      <c r="A43" s="353" t="s">
        <v>24</v>
      </c>
      <c r="B43" s="353"/>
      <c r="C43" s="353"/>
      <c r="D43" s="353"/>
      <c r="E43" s="353"/>
      <c r="F43" s="353"/>
      <c r="G43" s="353"/>
      <c r="H43" s="353"/>
      <c r="I43" s="353"/>
      <c r="J43" s="353"/>
      <c r="K43" s="108"/>
      <c r="L43" s="1"/>
      <c r="M43" s="1"/>
      <c r="N43" s="1"/>
      <c r="O43" s="1"/>
      <c r="P43" s="1"/>
      <c r="Q43" s="1"/>
      <c r="R43" s="1"/>
      <c r="S43" s="1"/>
      <c r="T43" s="1"/>
      <c r="U43" s="1"/>
      <c r="V43" s="1"/>
      <c r="W43" s="1"/>
      <c r="X43" s="1"/>
      <c r="Y43" s="1"/>
      <c r="Z43" s="1"/>
      <c r="AA43" s="1"/>
      <c r="AB43" s="1"/>
    </row>
    <row r="44" spans="1:28" ht="30.75" customHeight="1" x14ac:dyDescent="0.45">
      <c r="A44" s="340" t="s">
        <v>63</v>
      </c>
      <c r="B44" s="340"/>
      <c r="C44" s="340"/>
      <c r="D44" s="340"/>
      <c r="E44" s="340"/>
      <c r="F44" s="340"/>
      <c r="G44" s="340"/>
      <c r="H44" s="340"/>
      <c r="I44" s="340"/>
      <c r="J44" s="340"/>
      <c r="K44" s="108"/>
      <c r="L44" s="1"/>
      <c r="M44" s="1"/>
      <c r="N44" s="1"/>
      <c r="O44" s="1"/>
      <c r="P44" s="1"/>
      <c r="Q44" s="1"/>
      <c r="R44" s="1"/>
      <c r="S44" s="1"/>
      <c r="T44" s="1"/>
      <c r="U44" s="1"/>
      <c r="V44" s="1"/>
      <c r="W44" s="1"/>
      <c r="X44" s="1"/>
      <c r="Y44" s="1"/>
      <c r="Z44" s="1"/>
      <c r="AA44" s="1"/>
      <c r="AB44" s="1"/>
    </row>
    <row r="45" spans="1:28" x14ac:dyDescent="0.45">
      <c r="A45" s="352"/>
      <c r="B45" s="352"/>
      <c r="C45" s="352"/>
      <c r="D45" s="352"/>
      <c r="E45" s="352"/>
      <c r="F45" s="352"/>
      <c r="G45" s="352"/>
      <c r="H45" s="352"/>
      <c r="I45" s="352"/>
      <c r="J45" s="352"/>
      <c r="K45" s="108"/>
      <c r="L45" s="1"/>
      <c r="M45" s="1"/>
      <c r="N45" s="1"/>
      <c r="O45" s="1"/>
      <c r="P45" s="1"/>
      <c r="Q45" s="1"/>
      <c r="R45" s="1"/>
      <c r="S45" s="1"/>
      <c r="T45" s="1"/>
      <c r="U45" s="1"/>
      <c r="V45" s="1"/>
      <c r="W45" s="1"/>
      <c r="X45" s="1"/>
      <c r="Y45" s="1"/>
      <c r="Z45" s="1"/>
      <c r="AA45" s="1"/>
      <c r="AB45" s="1"/>
    </row>
    <row r="46" spans="1:28" ht="13.25" customHeight="1" x14ac:dyDescent="0.45">
      <c r="A46" s="353" t="s">
        <v>64</v>
      </c>
      <c r="B46" s="353"/>
      <c r="C46" s="353"/>
      <c r="D46" s="353"/>
      <c r="E46" s="353"/>
      <c r="F46" s="353"/>
      <c r="G46" s="353"/>
      <c r="H46" s="353"/>
      <c r="I46" s="353"/>
      <c r="J46" s="353"/>
      <c r="K46" s="108"/>
      <c r="L46" s="1"/>
      <c r="M46" s="1"/>
      <c r="N46" s="1"/>
      <c r="O46" s="1"/>
      <c r="P46" s="1"/>
      <c r="Q46" s="1"/>
      <c r="R46" s="1"/>
      <c r="S46" s="1"/>
      <c r="T46" s="1"/>
      <c r="U46" s="1"/>
      <c r="V46" s="1"/>
      <c r="W46" s="1"/>
      <c r="X46" s="1"/>
      <c r="Y46" s="1"/>
      <c r="Z46" s="1"/>
      <c r="AA46" s="1"/>
      <c r="AB46" s="1"/>
    </row>
    <row r="47" spans="1:28" ht="54" customHeight="1" x14ac:dyDescent="0.45">
      <c r="A47" s="340" t="s">
        <v>118</v>
      </c>
      <c r="B47" s="340"/>
      <c r="C47" s="340"/>
      <c r="D47" s="340"/>
      <c r="E47" s="340"/>
      <c r="F47" s="340"/>
      <c r="G47" s="340"/>
      <c r="H47" s="340"/>
      <c r="I47" s="340"/>
      <c r="J47" s="340"/>
      <c r="K47" s="108"/>
      <c r="L47" s="1"/>
      <c r="M47" s="1"/>
      <c r="N47" s="1"/>
      <c r="O47" s="1"/>
      <c r="P47" s="1"/>
      <c r="Q47" s="1"/>
      <c r="R47" s="1"/>
      <c r="S47" s="1"/>
      <c r="T47" s="1"/>
      <c r="U47" s="1"/>
      <c r="V47" s="1"/>
      <c r="W47" s="1"/>
      <c r="X47" s="1"/>
      <c r="Y47" s="1"/>
      <c r="Z47" s="1"/>
      <c r="AA47" s="1"/>
      <c r="AB47" s="1"/>
    </row>
    <row r="48" spans="1:28" ht="13.25" customHeight="1" x14ac:dyDescent="0.45">
      <c r="A48" s="342"/>
      <c r="B48" s="342"/>
      <c r="C48" s="342"/>
      <c r="D48" s="342"/>
      <c r="E48" s="342"/>
      <c r="F48" s="342"/>
      <c r="G48" s="342"/>
      <c r="H48" s="342"/>
      <c r="I48" s="342"/>
      <c r="J48" s="342"/>
      <c r="K48" s="108"/>
      <c r="L48" s="1"/>
      <c r="M48" s="1"/>
      <c r="N48" s="1"/>
      <c r="O48" s="1"/>
      <c r="P48" s="1"/>
      <c r="Q48" s="1"/>
      <c r="R48" s="1"/>
      <c r="S48" s="1"/>
      <c r="T48" s="1"/>
      <c r="U48" s="1"/>
      <c r="V48" s="1"/>
      <c r="W48" s="1"/>
      <c r="X48" s="1"/>
      <c r="Y48" s="1"/>
      <c r="Z48" s="1"/>
      <c r="AA48" s="1"/>
      <c r="AB48" s="1"/>
    </row>
    <row r="49" spans="1:28" ht="13.25" customHeight="1" x14ac:dyDescent="0.45">
      <c r="A49" s="350" t="s">
        <v>26</v>
      </c>
      <c r="B49" s="350"/>
      <c r="C49" s="350"/>
      <c r="D49" s="350"/>
      <c r="E49" s="350"/>
      <c r="F49" s="350"/>
      <c r="G49" s="350"/>
      <c r="H49" s="350"/>
      <c r="I49" s="350"/>
      <c r="J49" s="350"/>
      <c r="K49" s="108"/>
      <c r="L49" s="1"/>
      <c r="M49" s="1"/>
      <c r="N49" s="1"/>
      <c r="O49" s="1"/>
      <c r="P49" s="1"/>
      <c r="Q49" s="1"/>
      <c r="R49" s="1"/>
      <c r="S49" s="1"/>
      <c r="T49" s="1"/>
      <c r="U49" s="1"/>
      <c r="V49" s="1"/>
      <c r="W49" s="1"/>
      <c r="X49" s="1"/>
      <c r="Y49" s="1"/>
      <c r="Z49" s="1"/>
      <c r="AA49" s="1"/>
      <c r="AB49" s="1"/>
    </row>
    <row r="50" spans="1:28" ht="28.5" customHeight="1" x14ac:dyDescent="0.45">
      <c r="A50" s="340" t="s">
        <v>85</v>
      </c>
      <c r="B50" s="340"/>
      <c r="C50" s="340"/>
      <c r="D50" s="340"/>
      <c r="E50" s="340"/>
      <c r="F50" s="340"/>
      <c r="G50" s="340"/>
      <c r="H50" s="340"/>
      <c r="I50" s="340"/>
      <c r="J50" s="340"/>
      <c r="K50" s="108"/>
      <c r="L50" s="1"/>
      <c r="M50" s="1"/>
      <c r="N50" s="1"/>
      <c r="O50" s="1"/>
      <c r="P50" s="1"/>
      <c r="Q50" s="1"/>
      <c r="R50" s="1"/>
      <c r="S50" s="1"/>
      <c r="T50" s="1"/>
      <c r="U50" s="1"/>
      <c r="V50" s="1"/>
      <c r="W50" s="1"/>
      <c r="X50" s="1"/>
      <c r="Y50" s="1"/>
      <c r="Z50" s="1"/>
      <c r="AA50" s="1"/>
      <c r="AB50" s="1"/>
    </row>
    <row r="51" spans="1:28" x14ac:dyDescent="0.45">
      <c r="A51" s="343"/>
      <c r="B51" s="343"/>
      <c r="C51" s="343"/>
      <c r="D51" s="343"/>
      <c r="E51" s="343"/>
      <c r="F51" s="343"/>
      <c r="G51" s="343"/>
      <c r="H51" s="343"/>
      <c r="I51" s="343"/>
      <c r="J51" s="343"/>
      <c r="K51" s="108"/>
      <c r="L51" s="1"/>
      <c r="M51" s="1"/>
      <c r="N51" s="1"/>
      <c r="O51" s="1"/>
      <c r="P51" s="1"/>
      <c r="Q51" s="1"/>
      <c r="R51" s="1"/>
      <c r="S51" s="1"/>
      <c r="T51" s="1"/>
      <c r="U51" s="1"/>
      <c r="V51" s="1"/>
      <c r="W51" s="1"/>
      <c r="X51" s="1"/>
      <c r="Y51" s="1"/>
      <c r="Z51" s="1"/>
      <c r="AA51" s="1"/>
      <c r="AB51" s="1"/>
    </row>
    <row r="52" spans="1:28" x14ac:dyDescent="0.45">
      <c r="A52" s="339" t="s">
        <v>119</v>
      </c>
      <c r="B52" s="339"/>
      <c r="C52" s="339"/>
      <c r="D52" s="339"/>
      <c r="E52" s="339"/>
      <c r="F52" s="339"/>
      <c r="G52" s="339"/>
      <c r="H52" s="339"/>
      <c r="I52" s="339"/>
      <c r="J52" s="339"/>
      <c r="K52" s="108"/>
      <c r="L52" s="1"/>
      <c r="M52" s="1"/>
      <c r="N52" s="1"/>
      <c r="O52" s="1"/>
      <c r="P52" s="1"/>
      <c r="Q52" s="1"/>
      <c r="R52" s="1"/>
      <c r="S52" s="1"/>
      <c r="T52" s="1"/>
      <c r="U52" s="1"/>
      <c r="V52" s="1"/>
      <c r="W52" s="1"/>
      <c r="X52" s="1"/>
      <c r="Y52" s="1"/>
      <c r="Z52" s="1"/>
      <c r="AA52" s="1"/>
      <c r="AB52" s="1"/>
    </row>
    <row r="53" spans="1:28" ht="18" customHeight="1" x14ac:dyDescent="0.45">
      <c r="A53" s="345" t="s">
        <v>86</v>
      </c>
      <c r="B53" s="345"/>
      <c r="C53" s="345"/>
      <c r="D53" s="345"/>
      <c r="E53" s="345"/>
      <c r="F53" s="345"/>
      <c r="G53" s="345"/>
      <c r="H53" s="345"/>
      <c r="I53" s="345"/>
      <c r="J53" s="345"/>
      <c r="K53" s="108"/>
      <c r="L53" s="1"/>
      <c r="M53" s="1"/>
      <c r="N53" s="1"/>
      <c r="O53" s="1"/>
      <c r="P53" s="1"/>
      <c r="Q53" s="1"/>
      <c r="R53" s="1"/>
      <c r="S53" s="1"/>
      <c r="T53" s="1"/>
      <c r="U53" s="1"/>
      <c r="V53" s="1"/>
      <c r="W53" s="1"/>
      <c r="X53" s="1"/>
      <c r="Y53" s="1"/>
      <c r="Z53" s="1"/>
      <c r="AA53" s="1"/>
      <c r="AB53" s="1"/>
    </row>
    <row r="54" spans="1:28" x14ac:dyDescent="0.45">
      <c r="A54" s="344"/>
      <c r="B54" s="344"/>
      <c r="C54" s="344"/>
      <c r="D54" s="344"/>
      <c r="E54" s="344"/>
      <c r="F54" s="344"/>
      <c r="G54" s="344"/>
      <c r="H54" s="344"/>
      <c r="I54" s="344"/>
      <c r="J54" s="344"/>
      <c r="K54" s="108"/>
      <c r="L54" s="1"/>
      <c r="M54" s="1"/>
      <c r="N54" s="1"/>
      <c r="O54" s="1"/>
      <c r="P54" s="1"/>
      <c r="Q54" s="1"/>
      <c r="R54" s="1"/>
      <c r="S54" s="1"/>
      <c r="T54" s="1"/>
      <c r="U54" s="1"/>
      <c r="V54" s="1"/>
      <c r="W54" s="1"/>
      <c r="X54" s="1"/>
      <c r="Y54" s="1"/>
      <c r="Z54" s="1"/>
      <c r="AA54" s="1"/>
      <c r="AB54" s="1"/>
    </row>
    <row r="55" spans="1:28" x14ac:dyDescent="0.45">
      <c r="A55" s="339" t="s">
        <v>65</v>
      </c>
      <c r="B55" s="339"/>
      <c r="C55" s="339"/>
      <c r="D55" s="339"/>
      <c r="E55" s="339"/>
      <c r="F55" s="339"/>
      <c r="G55" s="339"/>
      <c r="H55" s="339"/>
      <c r="I55" s="339"/>
      <c r="J55" s="339"/>
      <c r="K55" s="108"/>
      <c r="L55" s="1"/>
      <c r="M55" s="1"/>
      <c r="N55" s="1"/>
      <c r="O55" s="1"/>
      <c r="P55" s="1"/>
      <c r="Q55" s="1"/>
      <c r="R55" s="1"/>
      <c r="S55" s="1"/>
      <c r="T55" s="1"/>
      <c r="U55" s="1"/>
      <c r="V55" s="1"/>
      <c r="W55" s="1"/>
      <c r="X55" s="1"/>
      <c r="Y55" s="1"/>
      <c r="Z55" s="1"/>
      <c r="AA55" s="1"/>
      <c r="AB55" s="1"/>
    </row>
    <row r="56" spans="1:28" ht="18.75" customHeight="1" x14ac:dyDescent="0.45">
      <c r="A56" s="345" t="s">
        <v>87</v>
      </c>
      <c r="B56" s="345"/>
      <c r="C56" s="345"/>
      <c r="D56" s="345"/>
      <c r="E56" s="345"/>
      <c r="F56" s="345"/>
      <c r="G56" s="345"/>
      <c r="H56" s="345"/>
      <c r="I56" s="345"/>
      <c r="J56" s="345"/>
      <c r="K56" s="108"/>
      <c r="L56" s="1"/>
      <c r="M56" s="1"/>
      <c r="N56" s="1"/>
      <c r="O56" s="1"/>
      <c r="P56" s="1"/>
      <c r="Q56" s="1"/>
      <c r="R56" s="1"/>
      <c r="S56" s="1"/>
      <c r="T56" s="1"/>
      <c r="U56" s="1"/>
      <c r="V56" s="1"/>
      <c r="W56" s="1"/>
      <c r="X56" s="1"/>
      <c r="Y56" s="1"/>
      <c r="Z56" s="1"/>
      <c r="AA56" s="1"/>
      <c r="AB56" s="1"/>
    </row>
    <row r="57" spans="1:28" x14ac:dyDescent="0.45">
      <c r="A57" s="116"/>
      <c r="B57" s="116"/>
      <c r="C57" s="116"/>
      <c r="D57" s="116"/>
      <c r="E57" s="116"/>
      <c r="F57" s="116"/>
      <c r="G57" s="116"/>
      <c r="H57" s="116"/>
      <c r="I57" s="116"/>
      <c r="J57" s="116"/>
      <c r="K57" s="108"/>
      <c r="L57" s="1"/>
      <c r="M57" s="1"/>
      <c r="N57" s="1"/>
      <c r="O57" s="1"/>
      <c r="P57" s="1"/>
      <c r="Q57" s="1"/>
      <c r="R57" s="1"/>
      <c r="S57" s="1"/>
      <c r="T57" s="1"/>
      <c r="U57" s="1"/>
      <c r="V57" s="1"/>
      <c r="W57" s="1"/>
      <c r="X57" s="1"/>
      <c r="Y57" s="1"/>
      <c r="Z57" s="1"/>
      <c r="AA57" s="1"/>
      <c r="AB57" s="1"/>
    </row>
    <row r="58" spans="1:28" x14ac:dyDescent="0.45">
      <c r="A58" s="341" t="s">
        <v>66</v>
      </c>
      <c r="B58" s="341"/>
      <c r="C58" s="341"/>
      <c r="D58" s="341"/>
      <c r="E58" s="341"/>
      <c r="F58" s="341"/>
      <c r="G58" s="341"/>
      <c r="H58" s="341"/>
      <c r="I58" s="341"/>
      <c r="J58" s="341"/>
      <c r="K58" s="108"/>
      <c r="L58" s="1"/>
      <c r="M58" s="1"/>
      <c r="N58" s="1"/>
      <c r="O58" s="1"/>
      <c r="P58" s="1"/>
      <c r="Q58" s="1"/>
      <c r="R58" s="1"/>
      <c r="S58" s="1"/>
      <c r="T58" s="1"/>
      <c r="U58" s="1"/>
      <c r="V58" s="1"/>
      <c r="W58" s="1"/>
      <c r="X58" s="1"/>
      <c r="Y58" s="1"/>
      <c r="Z58" s="1"/>
      <c r="AA58" s="1"/>
      <c r="AB58" s="1"/>
    </row>
    <row r="59" spans="1:28" x14ac:dyDescent="0.45">
      <c r="A59" s="345" t="s">
        <v>67</v>
      </c>
      <c r="B59" s="345"/>
      <c r="C59" s="345"/>
      <c r="D59" s="345"/>
      <c r="E59" s="345"/>
      <c r="F59" s="345"/>
      <c r="G59" s="345"/>
      <c r="H59" s="345"/>
      <c r="I59" s="345"/>
      <c r="J59" s="345"/>
      <c r="K59" s="108"/>
      <c r="L59" s="1"/>
      <c r="M59" s="1"/>
      <c r="N59" s="1"/>
      <c r="O59" s="1"/>
      <c r="P59" s="1"/>
      <c r="Q59" s="1"/>
      <c r="R59" s="1"/>
      <c r="S59" s="1"/>
      <c r="T59" s="1"/>
      <c r="U59" s="1"/>
      <c r="V59" s="1"/>
      <c r="W59" s="1"/>
      <c r="X59" s="1"/>
      <c r="Y59" s="1"/>
      <c r="Z59" s="1"/>
      <c r="AA59" s="1"/>
      <c r="AB59" s="1"/>
    </row>
    <row r="60" spans="1:28" x14ac:dyDescent="0.45">
      <c r="A60" s="118"/>
      <c r="B60" s="116"/>
      <c r="C60" s="116"/>
      <c r="D60" s="116"/>
      <c r="E60" s="116"/>
      <c r="F60" s="116"/>
      <c r="G60" s="116"/>
      <c r="H60" s="116"/>
      <c r="I60" s="116"/>
      <c r="J60" s="116"/>
      <c r="K60" s="108"/>
      <c r="L60" s="1"/>
      <c r="M60" s="1"/>
      <c r="N60" s="1"/>
      <c r="O60" s="1"/>
      <c r="P60" s="1"/>
      <c r="Q60" s="1"/>
      <c r="R60" s="1"/>
      <c r="S60" s="1"/>
      <c r="T60" s="1"/>
      <c r="U60" s="1"/>
      <c r="V60" s="1"/>
      <c r="W60" s="1"/>
      <c r="X60" s="1"/>
      <c r="Y60" s="1"/>
      <c r="Z60" s="1"/>
      <c r="AA60" s="1"/>
      <c r="AB60" s="1"/>
    </row>
    <row r="61" spans="1:28" ht="16.25" customHeight="1" x14ac:dyDescent="0.45">
      <c r="A61" s="339" t="s">
        <v>105</v>
      </c>
      <c r="B61" s="339"/>
      <c r="C61" s="339"/>
      <c r="D61" s="339"/>
      <c r="E61" s="339"/>
      <c r="F61" s="339"/>
      <c r="G61" s="339"/>
      <c r="H61" s="339"/>
      <c r="I61" s="339"/>
      <c r="J61" s="339"/>
      <c r="K61" s="108"/>
      <c r="L61" s="1"/>
      <c r="M61" s="1"/>
      <c r="N61" s="1"/>
      <c r="O61" s="1"/>
      <c r="P61" s="1"/>
      <c r="Q61" s="1"/>
      <c r="R61" s="1"/>
      <c r="S61" s="1"/>
      <c r="T61" s="1"/>
      <c r="U61" s="1"/>
      <c r="V61" s="1"/>
      <c r="W61" s="1"/>
      <c r="X61" s="1"/>
      <c r="Y61" s="1"/>
      <c r="Z61" s="1"/>
      <c r="AA61" s="1"/>
      <c r="AB61" s="1"/>
    </row>
    <row r="62" spans="1:28" ht="43.5" customHeight="1" x14ac:dyDescent="0.45">
      <c r="A62" s="340" t="s">
        <v>79</v>
      </c>
      <c r="B62" s="340"/>
      <c r="C62" s="340"/>
      <c r="D62" s="340"/>
      <c r="E62" s="340"/>
      <c r="F62" s="340"/>
      <c r="G62" s="340"/>
      <c r="H62" s="340"/>
      <c r="I62" s="340"/>
      <c r="J62" s="340"/>
      <c r="K62" s="108"/>
      <c r="L62" s="1"/>
      <c r="M62" s="1"/>
      <c r="N62" s="1"/>
      <c r="O62" s="1"/>
      <c r="P62" s="1"/>
      <c r="Q62" s="1"/>
      <c r="R62" s="1"/>
      <c r="S62" s="1"/>
      <c r="T62" s="1"/>
      <c r="U62" s="1"/>
      <c r="V62" s="1"/>
      <c r="W62" s="1"/>
      <c r="X62" s="1"/>
      <c r="Y62" s="1"/>
      <c r="Z62" s="1"/>
      <c r="AA62" s="1"/>
      <c r="AB62" s="1"/>
    </row>
    <row r="63" spans="1:28" ht="23.45" customHeight="1" x14ac:dyDescent="0.45">
      <c r="A63" s="339" t="s">
        <v>104</v>
      </c>
      <c r="B63" s="339"/>
      <c r="C63" s="339"/>
      <c r="D63" s="339"/>
      <c r="E63" s="339"/>
      <c r="F63" s="339"/>
      <c r="G63" s="339"/>
      <c r="H63" s="339"/>
      <c r="I63" s="339"/>
      <c r="J63" s="339"/>
      <c r="K63" s="108"/>
      <c r="L63" s="1"/>
      <c r="M63" s="1"/>
      <c r="N63" s="1"/>
      <c r="O63" s="1"/>
      <c r="P63" s="1"/>
      <c r="Q63" s="1"/>
      <c r="R63" s="1"/>
      <c r="S63" s="1"/>
      <c r="T63" s="1"/>
      <c r="U63" s="1"/>
      <c r="V63" s="1"/>
      <c r="W63" s="1"/>
      <c r="X63" s="1"/>
      <c r="Y63" s="1"/>
      <c r="Z63" s="1"/>
      <c r="AA63" s="1"/>
      <c r="AB63" s="1"/>
    </row>
    <row r="64" spans="1:28" ht="44.25" customHeight="1" x14ac:dyDescent="0.45">
      <c r="A64" s="340" t="s">
        <v>120</v>
      </c>
      <c r="B64" s="340"/>
      <c r="C64" s="340"/>
      <c r="D64" s="340"/>
      <c r="E64" s="340"/>
      <c r="F64" s="340"/>
      <c r="G64" s="340"/>
      <c r="H64" s="340"/>
      <c r="I64" s="340"/>
      <c r="J64" s="340"/>
      <c r="K64" s="108"/>
      <c r="L64" s="1"/>
      <c r="M64" s="1"/>
      <c r="N64" s="1"/>
      <c r="O64" s="1"/>
      <c r="P64" s="1"/>
      <c r="Q64" s="1"/>
      <c r="R64" s="1"/>
      <c r="S64" s="1"/>
      <c r="T64" s="1"/>
      <c r="U64" s="1"/>
      <c r="V64" s="1"/>
      <c r="W64" s="1"/>
      <c r="X64" s="1"/>
      <c r="Y64" s="1"/>
      <c r="Z64" s="1"/>
      <c r="AA64" s="1"/>
      <c r="AB64" s="1"/>
    </row>
    <row r="65" spans="1:113" x14ac:dyDescent="0.45">
      <c r="A65" s="116"/>
      <c r="B65" s="116"/>
      <c r="C65" s="116"/>
      <c r="D65" s="116"/>
      <c r="E65" s="116"/>
      <c r="F65" s="116"/>
      <c r="G65" s="116"/>
      <c r="H65" s="116"/>
      <c r="I65" s="116"/>
      <c r="J65" s="116"/>
      <c r="K65" s="108"/>
      <c r="L65" s="1"/>
      <c r="M65" s="1"/>
      <c r="N65" s="1"/>
      <c r="O65" s="1"/>
      <c r="P65" s="1"/>
      <c r="Q65" s="1"/>
      <c r="R65" s="1"/>
      <c r="S65" s="1"/>
      <c r="T65" s="1"/>
      <c r="U65" s="1"/>
      <c r="V65" s="1"/>
      <c r="W65" s="1"/>
      <c r="X65" s="1"/>
      <c r="Y65" s="1"/>
      <c r="Z65" s="1"/>
      <c r="AA65" s="1"/>
      <c r="AB65" s="1"/>
    </row>
    <row r="66" spans="1:113" x14ac:dyDescent="0.45">
      <c r="A66" s="119" t="s">
        <v>106</v>
      </c>
      <c r="B66" s="120"/>
      <c r="C66" s="120"/>
      <c r="D66" s="120"/>
      <c r="E66" s="120"/>
      <c r="F66" s="120"/>
      <c r="G66" s="120"/>
      <c r="H66" s="120"/>
      <c r="I66" s="120"/>
      <c r="J66" s="120"/>
      <c r="K66" s="108"/>
      <c r="L66" s="1"/>
      <c r="M66" s="1"/>
      <c r="N66" s="1"/>
      <c r="O66" s="1"/>
      <c r="P66" s="1"/>
      <c r="Q66" s="1"/>
      <c r="R66" s="1"/>
      <c r="S66" s="1"/>
      <c r="T66" s="1"/>
      <c r="U66" s="1"/>
      <c r="V66" s="1"/>
      <c r="W66" s="1"/>
      <c r="X66" s="1"/>
      <c r="Y66" s="1"/>
      <c r="Z66" s="1"/>
      <c r="AA66" s="1"/>
      <c r="AB66" s="1"/>
    </row>
    <row r="67" spans="1:113" ht="55.5" customHeight="1" x14ac:dyDescent="0.45">
      <c r="A67" s="340" t="s">
        <v>149</v>
      </c>
      <c r="B67" s="340"/>
      <c r="C67" s="340"/>
      <c r="D67" s="340"/>
      <c r="E67" s="340"/>
      <c r="F67" s="340"/>
      <c r="G67" s="340"/>
      <c r="H67" s="340"/>
      <c r="I67" s="340"/>
      <c r="J67" s="340"/>
      <c r="K67" s="1"/>
      <c r="L67" s="1"/>
      <c r="M67" s="1"/>
      <c r="N67" s="1"/>
      <c r="O67" s="1"/>
      <c r="P67" s="1"/>
      <c r="Q67" s="1"/>
      <c r="R67" s="1"/>
      <c r="S67" s="1"/>
      <c r="T67" s="1"/>
      <c r="U67" s="1"/>
      <c r="V67" s="1"/>
      <c r="W67" s="1"/>
      <c r="X67" s="1"/>
      <c r="Y67" s="1"/>
      <c r="Z67" s="1"/>
      <c r="AA67" s="1"/>
      <c r="AB67" s="1"/>
    </row>
    <row r="68" spans="1:113" ht="14" customHeight="1" x14ac:dyDescent="0.45">
      <c r="A68" s="121"/>
      <c r="B68" s="121"/>
      <c r="C68" s="121"/>
      <c r="D68" s="121"/>
      <c r="E68" s="121"/>
      <c r="F68" s="121"/>
      <c r="G68" s="121"/>
      <c r="H68" s="121"/>
      <c r="I68" s="121"/>
      <c r="J68" s="121"/>
      <c r="K68" s="1"/>
      <c r="L68" s="1"/>
      <c r="M68" s="1"/>
      <c r="N68" s="1"/>
      <c r="O68" s="1"/>
      <c r="P68" s="1"/>
      <c r="Q68" s="1"/>
      <c r="R68" s="1"/>
      <c r="S68" s="1"/>
      <c r="T68" s="1"/>
      <c r="U68" s="1"/>
      <c r="V68" s="1"/>
      <c r="W68" s="1"/>
      <c r="X68" s="1"/>
      <c r="Y68" s="1"/>
      <c r="Z68" s="1"/>
      <c r="AA68" s="1"/>
      <c r="AB68" s="1"/>
    </row>
    <row r="69" spans="1:113" x14ac:dyDescent="0.45">
      <c r="A69" s="122" t="s">
        <v>147</v>
      </c>
      <c r="B69" s="123"/>
      <c r="C69" s="123"/>
      <c r="D69" s="123"/>
      <c r="E69" s="123"/>
      <c r="F69" s="123"/>
      <c r="G69" s="123"/>
      <c r="H69" s="123"/>
      <c r="I69" s="123"/>
      <c r="J69" s="123"/>
      <c r="K69" s="108"/>
      <c r="L69" s="1"/>
      <c r="M69" s="1"/>
      <c r="N69" s="1"/>
      <c r="O69" s="1"/>
      <c r="P69" s="1"/>
      <c r="Q69" s="1"/>
      <c r="R69" s="1"/>
      <c r="S69" s="1"/>
      <c r="T69" s="1"/>
      <c r="U69" s="1"/>
      <c r="V69" s="1"/>
      <c r="W69" s="1"/>
      <c r="X69" s="1"/>
      <c r="Y69" s="1"/>
      <c r="Z69" s="1"/>
      <c r="AA69" s="1"/>
      <c r="AB69" s="1"/>
    </row>
    <row r="70" spans="1:113" ht="42.6" customHeight="1" x14ac:dyDescent="0.45">
      <c r="A70" s="340" t="s">
        <v>88</v>
      </c>
      <c r="B70" s="340"/>
      <c r="C70" s="340"/>
      <c r="D70" s="340"/>
      <c r="E70" s="340"/>
      <c r="F70" s="340"/>
      <c r="G70" s="340"/>
      <c r="H70" s="340"/>
      <c r="I70" s="340"/>
      <c r="J70" s="340"/>
      <c r="K70" s="108"/>
      <c r="L70" s="1"/>
      <c r="M70" s="1"/>
      <c r="N70" s="1"/>
      <c r="O70" s="1"/>
      <c r="P70" s="1"/>
      <c r="Q70" s="1"/>
      <c r="R70" s="1"/>
      <c r="S70" s="1"/>
      <c r="T70" s="1"/>
      <c r="U70" s="1"/>
      <c r="V70" s="1"/>
      <c r="W70" s="1"/>
      <c r="X70" s="1"/>
      <c r="Y70" s="1"/>
      <c r="Z70" s="1"/>
      <c r="AA70" s="1"/>
      <c r="AB70" s="1"/>
    </row>
    <row r="71" spans="1:113" ht="14.45" customHeight="1" x14ac:dyDescent="0.45">
      <c r="A71" s="174"/>
      <c r="B71" s="174"/>
      <c r="C71" s="174"/>
      <c r="D71" s="174"/>
      <c r="E71" s="174"/>
      <c r="F71" s="174"/>
      <c r="G71" s="174"/>
      <c r="H71" s="174"/>
      <c r="I71" s="174"/>
      <c r="J71" s="174"/>
      <c r="K71" s="108"/>
      <c r="L71" s="1"/>
      <c r="M71" s="1"/>
      <c r="N71" s="1"/>
      <c r="O71" s="1"/>
      <c r="P71" s="1"/>
      <c r="Q71" s="1"/>
      <c r="R71" s="1"/>
      <c r="S71" s="1"/>
      <c r="T71" s="1"/>
      <c r="U71" s="1"/>
      <c r="V71" s="1"/>
      <c r="W71" s="1"/>
      <c r="X71" s="1"/>
      <c r="Y71" s="1"/>
      <c r="Z71" s="1"/>
      <c r="AA71" s="1"/>
      <c r="AB71" s="1"/>
    </row>
    <row r="72" spans="1:113" s="114" customFormat="1" ht="15" customHeight="1" x14ac:dyDescent="0.4">
      <c r="A72" s="114" t="s">
        <v>154</v>
      </c>
      <c r="K72" s="177"/>
      <c r="L72" s="177"/>
      <c r="M72" s="177"/>
      <c r="N72" s="177"/>
      <c r="O72" s="177"/>
      <c r="P72" s="177"/>
      <c r="Q72" s="177"/>
      <c r="R72" s="177"/>
      <c r="S72" s="177"/>
      <c r="T72" s="177"/>
      <c r="U72" s="177"/>
      <c r="V72" s="177"/>
      <c r="W72" s="177"/>
      <c r="X72" s="177"/>
      <c r="Y72" s="177"/>
      <c r="Z72" s="177"/>
      <c r="AA72" s="177"/>
      <c r="AB72" s="177"/>
    </row>
    <row r="73" spans="1:113" ht="19.8" customHeight="1" x14ac:dyDescent="0.45">
      <c r="A73" s="345" t="s">
        <v>68</v>
      </c>
      <c r="B73" s="345"/>
      <c r="C73" s="345"/>
      <c r="D73" s="345"/>
      <c r="E73" s="345"/>
      <c r="F73" s="345"/>
      <c r="G73" s="345"/>
      <c r="H73" s="345"/>
      <c r="I73" s="345"/>
      <c r="J73" s="345"/>
      <c r="K73" s="1"/>
      <c r="L73" s="1"/>
      <c r="M73" s="1"/>
      <c r="N73" s="1"/>
      <c r="O73" s="1"/>
      <c r="P73" s="1"/>
      <c r="Q73" s="1"/>
      <c r="R73" s="1"/>
      <c r="S73" s="1"/>
      <c r="T73" s="1"/>
      <c r="U73" s="1"/>
      <c r="V73" s="1"/>
      <c r="W73" s="1"/>
      <c r="X73" s="1"/>
      <c r="Y73" s="1"/>
      <c r="Z73" s="1"/>
      <c r="AA73" s="1"/>
      <c r="AB73" s="1"/>
    </row>
    <row r="74" spans="1:113" ht="16.8" customHeight="1" x14ac:dyDescent="0.45">
      <c r="A74" s="173"/>
      <c r="B74" s="173"/>
      <c r="C74" s="173"/>
      <c r="D74" s="173"/>
      <c r="E74" s="173"/>
      <c r="F74" s="173"/>
      <c r="G74" s="173"/>
      <c r="H74" s="173"/>
      <c r="I74" s="173"/>
      <c r="J74" s="173"/>
      <c r="K74" s="1"/>
      <c r="L74" s="1"/>
      <c r="M74" s="1"/>
      <c r="N74" s="1"/>
      <c r="O74" s="1"/>
      <c r="P74" s="1"/>
      <c r="Q74" s="1"/>
      <c r="R74" s="1"/>
      <c r="S74" s="1"/>
      <c r="T74" s="1"/>
      <c r="U74" s="1"/>
      <c r="V74" s="1"/>
      <c r="W74" s="1"/>
      <c r="X74" s="1"/>
      <c r="Y74" s="1"/>
      <c r="Z74" s="1"/>
      <c r="AA74" s="1"/>
      <c r="AB74" s="1"/>
    </row>
    <row r="75" spans="1:113" s="114" customFormat="1" ht="15" customHeight="1" x14ac:dyDescent="0.4">
      <c r="A75" s="114" t="s">
        <v>150</v>
      </c>
      <c r="K75" s="177"/>
      <c r="L75" s="177"/>
      <c r="M75" s="177"/>
      <c r="N75" s="177"/>
      <c r="O75" s="177"/>
      <c r="P75" s="177"/>
      <c r="Q75" s="177"/>
      <c r="R75" s="177"/>
      <c r="S75" s="177"/>
      <c r="T75" s="177"/>
      <c r="U75" s="177"/>
      <c r="V75" s="177"/>
      <c r="W75" s="177"/>
      <c r="X75" s="177"/>
      <c r="Y75" s="177"/>
      <c r="Z75" s="177"/>
      <c r="AA75" s="177"/>
      <c r="AB75" s="177"/>
    </row>
    <row r="76" spans="1:113" ht="19.8" customHeight="1" x14ac:dyDescent="0.45">
      <c r="A76" s="354" t="s">
        <v>151</v>
      </c>
      <c r="B76" s="354"/>
      <c r="C76" s="354"/>
      <c r="D76" s="354"/>
      <c r="E76" s="354"/>
      <c r="F76" s="354"/>
      <c r="G76" s="354"/>
      <c r="H76" s="354"/>
      <c r="I76" s="354"/>
      <c r="J76" s="354"/>
      <c r="K76" s="1"/>
      <c r="L76" s="1"/>
      <c r="M76" s="1"/>
      <c r="N76" s="1"/>
      <c r="O76" s="1"/>
      <c r="P76" s="1"/>
      <c r="Q76" s="1"/>
      <c r="R76" s="1"/>
      <c r="S76" s="1"/>
      <c r="T76" s="1"/>
      <c r="U76" s="1"/>
      <c r="V76" s="1"/>
      <c r="W76" s="1"/>
      <c r="X76" s="1"/>
      <c r="Y76" s="1"/>
      <c r="Z76" s="1"/>
      <c r="AA76" s="1"/>
      <c r="AB76" s="1"/>
    </row>
    <row r="77" spans="1:113" ht="19.8" customHeight="1" x14ac:dyDescent="0.45">
      <c r="A77" s="354"/>
      <c r="B77" s="354"/>
      <c r="C77" s="354"/>
      <c r="D77" s="354"/>
      <c r="E77" s="354"/>
      <c r="F77" s="354"/>
      <c r="G77" s="354"/>
      <c r="H77" s="354"/>
      <c r="I77" s="354"/>
      <c r="J77" s="354"/>
      <c r="K77" s="1"/>
      <c r="L77" s="1"/>
      <c r="M77" s="1"/>
      <c r="N77" s="1"/>
      <c r="O77" s="1"/>
      <c r="P77" s="1"/>
      <c r="Q77" s="1"/>
      <c r="R77" s="1"/>
      <c r="S77" s="1"/>
      <c r="T77" s="1"/>
      <c r="U77" s="1"/>
      <c r="V77" s="1"/>
      <c r="W77" s="1"/>
      <c r="X77" s="1"/>
      <c r="Y77" s="1"/>
      <c r="Z77" s="1"/>
      <c r="AA77" s="1"/>
      <c r="AB77" s="1"/>
    </row>
    <row r="78" spans="1:113" s="114" customFormat="1" ht="15.6" customHeight="1" x14ac:dyDescent="0.4">
      <c r="A78" s="114" t="s">
        <v>152</v>
      </c>
      <c r="K78" s="177"/>
      <c r="L78" s="177"/>
      <c r="M78" s="177"/>
      <c r="N78" s="177"/>
      <c r="O78" s="177"/>
      <c r="P78" s="177"/>
      <c r="Q78" s="177"/>
      <c r="R78" s="177"/>
      <c r="S78" s="177"/>
      <c r="T78" s="177"/>
      <c r="U78" s="177"/>
      <c r="V78" s="177"/>
      <c r="W78" s="177"/>
      <c r="X78" s="177"/>
      <c r="Y78" s="177"/>
      <c r="Z78" s="177"/>
      <c r="AA78" s="177"/>
      <c r="AB78" s="177"/>
    </row>
    <row r="79" spans="1:113" x14ac:dyDescent="0.45">
      <c r="A79" s="354" t="s">
        <v>153</v>
      </c>
      <c r="B79" s="354"/>
      <c r="C79" s="354"/>
      <c r="D79" s="354"/>
      <c r="E79" s="354"/>
      <c r="F79" s="354"/>
      <c r="G79" s="354"/>
      <c r="H79" s="354"/>
      <c r="I79" s="354"/>
      <c r="J79" s="354"/>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row>
    <row r="80" spans="1:113" x14ac:dyDescent="0.45">
      <c r="A80" s="354"/>
      <c r="B80" s="354"/>
      <c r="C80" s="354"/>
      <c r="D80" s="354"/>
      <c r="E80" s="354"/>
      <c r="F80" s="354"/>
      <c r="G80" s="354"/>
      <c r="H80" s="354"/>
      <c r="I80" s="354"/>
      <c r="J80" s="354"/>
      <c r="K80" s="108"/>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row>
    <row r="81" spans="1:113" x14ac:dyDescent="0.45">
      <c r="A81" s="354"/>
      <c r="B81" s="354"/>
      <c r="C81" s="354"/>
      <c r="D81" s="354"/>
      <c r="E81" s="354"/>
      <c r="F81" s="354"/>
      <c r="G81" s="354"/>
      <c r="H81" s="354"/>
      <c r="I81" s="354"/>
      <c r="J81" s="354"/>
      <c r="K81" s="108"/>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row>
    <row r="82" spans="1:113" x14ac:dyDescent="0.45">
      <c r="A82" s="108"/>
      <c r="B82" s="108"/>
      <c r="C82" s="108"/>
      <c r="D82" s="108"/>
      <c r="E82" s="108"/>
      <c r="F82" s="108"/>
      <c r="G82" s="108"/>
      <c r="H82" s="108"/>
      <c r="I82" s="108"/>
      <c r="J82" s="108"/>
      <c r="K82" s="108"/>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row>
    <row r="83" spans="1:113" x14ac:dyDescent="0.45">
      <c r="A83" s="108"/>
      <c r="B83" s="108"/>
      <c r="C83" s="108"/>
      <c r="D83" s="108"/>
      <c r="E83" s="108"/>
      <c r="F83" s="108"/>
      <c r="G83" s="108"/>
      <c r="H83" s="108"/>
      <c r="I83" s="108"/>
      <c r="J83" s="108"/>
      <c r="K83" s="108"/>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row>
    <row r="84" spans="1:113" x14ac:dyDescent="0.45">
      <c r="A84" s="108"/>
      <c r="B84" s="108"/>
      <c r="C84" s="108"/>
      <c r="D84" s="108"/>
      <c r="E84" s="108"/>
      <c r="F84" s="108"/>
      <c r="G84" s="108"/>
      <c r="H84" s="108"/>
      <c r="I84" s="108"/>
      <c r="J84" s="108"/>
      <c r="K84" s="108"/>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row>
    <row r="85" spans="1:113" x14ac:dyDescent="0.45">
      <c r="A85" s="108"/>
      <c r="B85" s="108"/>
      <c r="C85" s="108"/>
      <c r="D85" s="108"/>
      <c r="E85" s="108"/>
      <c r="F85" s="108"/>
      <c r="G85" s="108"/>
      <c r="H85" s="108"/>
      <c r="I85" s="108"/>
      <c r="J85" s="108"/>
      <c r="K85" s="108"/>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row>
    <row r="86" spans="1:113" x14ac:dyDescent="0.45">
      <c r="A86" s="108"/>
      <c r="B86" s="108"/>
      <c r="C86" s="108"/>
      <c r="D86" s="108"/>
      <c r="E86" s="108"/>
      <c r="F86" s="108"/>
      <c r="G86" s="108"/>
      <c r="H86" s="108"/>
      <c r="I86" s="108"/>
      <c r="J86" s="108"/>
      <c r="K86" s="108"/>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row>
    <row r="87" spans="1:113" x14ac:dyDescent="0.45">
      <c r="A87" s="108"/>
      <c r="B87" s="108"/>
      <c r="C87" s="108"/>
      <c r="D87" s="108"/>
      <c r="E87" s="108"/>
      <c r="F87" s="108"/>
      <c r="G87" s="108"/>
      <c r="H87" s="108"/>
      <c r="I87" s="108"/>
      <c r="J87" s="108"/>
      <c r="K87" s="108"/>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row>
    <row r="88" spans="1:113" x14ac:dyDescent="0.45">
      <c r="A88" s="108"/>
      <c r="B88" s="108"/>
      <c r="C88" s="108"/>
      <c r="D88" s="108"/>
      <c r="E88" s="108"/>
      <c r="F88" s="108"/>
      <c r="G88" s="108"/>
      <c r="H88" s="108"/>
      <c r="I88" s="108"/>
      <c r="J88" s="108"/>
      <c r="K88" s="108"/>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row>
    <row r="89" spans="1:113" x14ac:dyDescent="0.4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row>
    <row r="90" spans="1:113" x14ac:dyDescent="0.4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row>
    <row r="91" spans="1:113" x14ac:dyDescent="0.4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row>
    <row r="92" spans="1:113" x14ac:dyDescent="0.4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row>
    <row r="93" spans="1:113" x14ac:dyDescent="0.4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row>
    <row r="94" spans="1:113" x14ac:dyDescent="0.4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row>
    <row r="95" spans="1:113" x14ac:dyDescent="0.4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row>
    <row r="96" spans="1:113" x14ac:dyDescent="0.4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row>
    <row r="97" spans="1:113" x14ac:dyDescent="0.4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row>
    <row r="98" spans="1:113" x14ac:dyDescent="0.4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row>
    <row r="99" spans="1:113" x14ac:dyDescent="0.4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row>
    <row r="100" spans="1:113" x14ac:dyDescent="0.4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row>
    <row r="101" spans="1:113" x14ac:dyDescent="0.4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row>
    <row r="102" spans="1:113" x14ac:dyDescent="0.4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row>
    <row r="103" spans="1:113" x14ac:dyDescent="0.4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row>
    <row r="104" spans="1:113" x14ac:dyDescent="0.4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row>
    <row r="105" spans="1:113" x14ac:dyDescent="0.4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row>
    <row r="106" spans="1:113" x14ac:dyDescent="0.4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row>
    <row r="107" spans="1:113" x14ac:dyDescent="0.4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row>
    <row r="108" spans="1:113" x14ac:dyDescent="0.4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row>
    <row r="109" spans="1:113" x14ac:dyDescent="0.4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row>
    <row r="110" spans="1:113" x14ac:dyDescent="0.4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row>
    <row r="111" spans="1:113" x14ac:dyDescent="0.4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row>
    <row r="112" spans="1:113" x14ac:dyDescent="0.4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row>
    <row r="113" spans="1:113" x14ac:dyDescent="0.4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row>
    <row r="114" spans="1:113" x14ac:dyDescent="0.4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row>
    <row r="115" spans="1:113" x14ac:dyDescent="0.4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row>
    <row r="116" spans="1:113" x14ac:dyDescent="0.4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row>
    <row r="117" spans="1:113" x14ac:dyDescent="0.4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row>
    <row r="118" spans="1:113" x14ac:dyDescent="0.4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row>
    <row r="119" spans="1:113" x14ac:dyDescent="0.4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row>
    <row r="120" spans="1:113" x14ac:dyDescent="0.4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row>
    <row r="121" spans="1:113" x14ac:dyDescent="0.4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row>
    <row r="122" spans="1:113" x14ac:dyDescent="0.4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row>
    <row r="123" spans="1:113" x14ac:dyDescent="0.4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row>
    <row r="124" spans="1:113" x14ac:dyDescent="0.4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row>
  </sheetData>
  <sheetProtection algorithmName="SHA-512" hashValue="6i4qW8eBjS0vcu9Iftn5FIfQY0ma2zUiGAvqdINfcaX2zm/wGU9FSPfcXtxobejFGE57gfEq+WmmzVHTB6WrDw==" saltValue="7xWYr53pH4uY07TxpcbLxg==" spinCount="100000" sheet="1" objects="1" scenarios="1"/>
  <mergeCells count="58">
    <mergeCell ref="A76:J77"/>
    <mergeCell ref="A79:J81"/>
    <mergeCell ref="A21:J21"/>
    <mergeCell ref="A24:J24"/>
    <mergeCell ref="A27:J27"/>
    <mergeCell ref="A30:J30"/>
    <mergeCell ref="A36:J36"/>
    <mergeCell ref="A22:J22"/>
    <mergeCell ref="A25:J25"/>
    <mergeCell ref="A28:J28"/>
    <mergeCell ref="A31:J31"/>
    <mergeCell ref="A34:J34"/>
    <mergeCell ref="A73:J73"/>
    <mergeCell ref="A50:J50"/>
    <mergeCell ref="A53:J53"/>
    <mergeCell ref="A56:J56"/>
    <mergeCell ref="A70:J70"/>
    <mergeCell ref="A67:J67"/>
    <mergeCell ref="A23:J23"/>
    <mergeCell ref="A37:J37"/>
    <mergeCell ref="A40:J40"/>
    <mergeCell ref="A39:J39"/>
    <mergeCell ref="A45:J45"/>
    <mergeCell ref="A29:J29"/>
    <mergeCell ref="A32:J32"/>
    <mergeCell ref="A35:J35"/>
    <mergeCell ref="A38:J38"/>
    <mergeCell ref="A41:J41"/>
    <mergeCell ref="A44:J44"/>
    <mergeCell ref="A43:J43"/>
    <mergeCell ref="A46:J46"/>
    <mergeCell ref="A49:J49"/>
    <mergeCell ref="A3:J3"/>
    <mergeCell ref="A20:J20"/>
    <mergeCell ref="A26:J26"/>
    <mergeCell ref="A62:J62"/>
    <mergeCell ref="A64:J64"/>
    <mergeCell ref="A7:J7"/>
    <mergeCell ref="A9:J9"/>
    <mergeCell ref="A10:J10"/>
    <mergeCell ref="A11:J11"/>
    <mergeCell ref="A12:J12"/>
    <mergeCell ref="A8:J8"/>
    <mergeCell ref="A13:J13"/>
    <mergeCell ref="A14:J14"/>
    <mergeCell ref="A16:J16"/>
    <mergeCell ref="A17:J17"/>
    <mergeCell ref="A19:J19"/>
    <mergeCell ref="A63:J63"/>
    <mergeCell ref="A47:J47"/>
    <mergeCell ref="A52:J52"/>
    <mergeCell ref="A55:J55"/>
    <mergeCell ref="A58:J58"/>
    <mergeCell ref="A61:J61"/>
    <mergeCell ref="A48:J48"/>
    <mergeCell ref="A51:J51"/>
    <mergeCell ref="A54:J54"/>
    <mergeCell ref="A59:J5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3">
    <pageSetUpPr fitToPage="1"/>
  </sheetPr>
  <dimension ref="A1:AN109"/>
  <sheetViews>
    <sheetView workbookViewId="0">
      <pane ySplit="6" topLeftCell="A7" activePane="bottomLeft" state="frozen"/>
      <selection pane="bottomLeft" activeCell="D28" sqref="D28"/>
    </sheetView>
  </sheetViews>
  <sheetFormatPr baseColWidth="10" defaultRowHeight="14.25" x14ac:dyDescent="0.45"/>
  <cols>
    <col min="1" max="1" width="48.1328125" style="205" customWidth="1"/>
    <col min="2" max="2" width="10" style="205" customWidth="1"/>
    <col min="3" max="3" width="10.6640625" style="205" customWidth="1"/>
    <col min="4" max="4" width="12.33203125" style="328" customWidth="1"/>
    <col min="5" max="5" width="8.1328125" style="205" customWidth="1"/>
    <col min="6" max="6" width="12.33203125" style="328" bestFit="1" customWidth="1"/>
    <col min="7" max="7" width="12.33203125" style="328" customWidth="1"/>
    <col min="8" max="8" width="11.1328125" style="205" customWidth="1"/>
    <col min="9" max="9" width="10.6640625" style="205" customWidth="1"/>
    <col min="10" max="10" width="11.46484375" style="205" customWidth="1"/>
    <col min="11" max="11" width="12.33203125" style="205" customWidth="1"/>
    <col min="12" max="12" width="10.46484375" style="205" customWidth="1"/>
    <col min="13" max="13" width="11.46484375" style="205" customWidth="1"/>
    <col min="14" max="14" width="10.46484375" style="205" customWidth="1"/>
    <col min="15" max="15" width="12.46484375" style="205" customWidth="1"/>
    <col min="16" max="17" width="10.46484375" style="205" customWidth="1"/>
    <col min="18" max="18" width="13" style="205" customWidth="1"/>
    <col min="19" max="19" width="4.86328125" style="205" customWidth="1"/>
    <col min="20" max="40" width="11.53125" style="205"/>
    <col min="41" max="256" width="11.53125" style="330"/>
    <col min="257" max="257" width="44.1328125" style="330" customWidth="1"/>
    <col min="258" max="258" width="10" style="330" customWidth="1"/>
    <col min="259" max="259" width="10.6640625" style="330" customWidth="1"/>
    <col min="260" max="260" width="11.33203125" style="330" customWidth="1"/>
    <col min="261" max="261" width="8.1328125" style="330" customWidth="1"/>
    <col min="262" max="262" width="12.33203125" style="330" bestFit="1" customWidth="1"/>
    <col min="263" max="263" width="12.33203125" style="330" customWidth="1"/>
    <col min="264" max="264" width="8.1328125" style="330" customWidth="1"/>
    <col min="265" max="265" width="12.33203125" style="330" customWidth="1"/>
    <col min="266" max="267" width="9" style="330" customWidth="1"/>
    <col min="268" max="268" width="11.6640625" style="330" customWidth="1"/>
    <col min="269" max="274" width="8.33203125" style="330" customWidth="1"/>
    <col min="275" max="275" width="4.86328125" style="330" customWidth="1"/>
    <col min="276" max="512" width="11.53125" style="330"/>
    <col min="513" max="513" width="44.1328125" style="330" customWidth="1"/>
    <col min="514" max="514" width="10" style="330" customWidth="1"/>
    <col min="515" max="515" width="10.6640625" style="330" customWidth="1"/>
    <col min="516" max="516" width="11.33203125" style="330" customWidth="1"/>
    <col min="517" max="517" width="8.1328125" style="330" customWidth="1"/>
    <col min="518" max="518" width="12.33203125" style="330" bestFit="1" customWidth="1"/>
    <col min="519" max="519" width="12.33203125" style="330" customWidth="1"/>
    <col min="520" max="520" width="8.1328125" style="330" customWidth="1"/>
    <col min="521" max="521" width="12.33203125" style="330" customWidth="1"/>
    <col min="522" max="523" width="9" style="330" customWidth="1"/>
    <col min="524" max="524" width="11.6640625" style="330" customWidth="1"/>
    <col min="525" max="530" width="8.33203125" style="330" customWidth="1"/>
    <col min="531" max="531" width="4.86328125" style="330" customWidth="1"/>
    <col min="532" max="768" width="11.53125" style="330"/>
    <col min="769" max="769" width="44.1328125" style="330" customWidth="1"/>
    <col min="770" max="770" width="10" style="330" customWidth="1"/>
    <col min="771" max="771" width="10.6640625" style="330" customWidth="1"/>
    <col min="772" max="772" width="11.33203125" style="330" customWidth="1"/>
    <col min="773" max="773" width="8.1328125" style="330" customWidth="1"/>
    <col min="774" max="774" width="12.33203125" style="330" bestFit="1" customWidth="1"/>
    <col min="775" max="775" width="12.33203125" style="330" customWidth="1"/>
    <col min="776" max="776" width="8.1328125" style="330" customWidth="1"/>
    <col min="777" max="777" width="12.33203125" style="330" customWidth="1"/>
    <col min="778" max="779" width="9" style="330" customWidth="1"/>
    <col min="780" max="780" width="11.6640625" style="330" customWidth="1"/>
    <col min="781" max="786" width="8.33203125" style="330" customWidth="1"/>
    <col min="787" max="787" width="4.86328125" style="330" customWidth="1"/>
    <col min="788" max="1024" width="11.53125" style="330"/>
    <col min="1025" max="1025" width="44.1328125" style="330" customWidth="1"/>
    <col min="1026" max="1026" width="10" style="330" customWidth="1"/>
    <col min="1027" max="1027" width="10.6640625" style="330" customWidth="1"/>
    <col min="1028" max="1028" width="11.33203125" style="330" customWidth="1"/>
    <col min="1029" max="1029" width="8.1328125" style="330" customWidth="1"/>
    <col min="1030" max="1030" width="12.33203125" style="330" bestFit="1" customWidth="1"/>
    <col min="1031" max="1031" width="12.33203125" style="330" customWidth="1"/>
    <col min="1032" max="1032" width="8.1328125" style="330" customWidth="1"/>
    <col min="1033" max="1033" width="12.33203125" style="330" customWidth="1"/>
    <col min="1034" max="1035" width="9" style="330" customWidth="1"/>
    <col min="1036" max="1036" width="11.6640625" style="330" customWidth="1"/>
    <col min="1037" max="1042" width="8.33203125" style="330" customWidth="1"/>
    <col min="1043" max="1043" width="4.86328125" style="330" customWidth="1"/>
    <col min="1044" max="1280" width="11.53125" style="330"/>
    <col min="1281" max="1281" width="44.1328125" style="330" customWidth="1"/>
    <col min="1282" max="1282" width="10" style="330" customWidth="1"/>
    <col min="1283" max="1283" width="10.6640625" style="330" customWidth="1"/>
    <col min="1284" max="1284" width="11.33203125" style="330" customWidth="1"/>
    <col min="1285" max="1285" width="8.1328125" style="330" customWidth="1"/>
    <col min="1286" max="1286" width="12.33203125" style="330" bestFit="1" customWidth="1"/>
    <col min="1287" max="1287" width="12.33203125" style="330" customWidth="1"/>
    <col min="1288" max="1288" width="8.1328125" style="330" customWidth="1"/>
    <col min="1289" max="1289" width="12.33203125" style="330" customWidth="1"/>
    <col min="1290" max="1291" width="9" style="330" customWidth="1"/>
    <col min="1292" max="1292" width="11.6640625" style="330" customWidth="1"/>
    <col min="1293" max="1298" width="8.33203125" style="330" customWidth="1"/>
    <col min="1299" max="1299" width="4.86328125" style="330" customWidth="1"/>
    <col min="1300" max="1536" width="11.53125" style="330"/>
    <col min="1537" max="1537" width="44.1328125" style="330" customWidth="1"/>
    <col min="1538" max="1538" width="10" style="330" customWidth="1"/>
    <col min="1539" max="1539" width="10.6640625" style="330" customWidth="1"/>
    <col min="1540" max="1540" width="11.33203125" style="330" customWidth="1"/>
    <col min="1541" max="1541" width="8.1328125" style="330" customWidth="1"/>
    <col min="1542" max="1542" width="12.33203125" style="330" bestFit="1" customWidth="1"/>
    <col min="1543" max="1543" width="12.33203125" style="330" customWidth="1"/>
    <col min="1544" max="1544" width="8.1328125" style="330" customWidth="1"/>
    <col min="1545" max="1545" width="12.33203125" style="330" customWidth="1"/>
    <col min="1546" max="1547" width="9" style="330" customWidth="1"/>
    <col min="1548" max="1548" width="11.6640625" style="330" customWidth="1"/>
    <col min="1549" max="1554" width="8.33203125" style="330" customWidth="1"/>
    <col min="1555" max="1555" width="4.86328125" style="330" customWidth="1"/>
    <col min="1556" max="1792" width="11.53125" style="330"/>
    <col min="1793" max="1793" width="44.1328125" style="330" customWidth="1"/>
    <col min="1794" max="1794" width="10" style="330" customWidth="1"/>
    <col min="1795" max="1795" width="10.6640625" style="330" customWidth="1"/>
    <col min="1796" max="1796" width="11.33203125" style="330" customWidth="1"/>
    <col min="1797" max="1797" width="8.1328125" style="330" customWidth="1"/>
    <col min="1798" max="1798" width="12.33203125" style="330" bestFit="1" customWidth="1"/>
    <col min="1799" max="1799" width="12.33203125" style="330" customWidth="1"/>
    <col min="1800" max="1800" width="8.1328125" style="330" customWidth="1"/>
    <col min="1801" max="1801" width="12.33203125" style="330" customWidth="1"/>
    <col min="1802" max="1803" width="9" style="330" customWidth="1"/>
    <col min="1804" max="1804" width="11.6640625" style="330" customWidth="1"/>
    <col min="1805" max="1810" width="8.33203125" style="330" customWidth="1"/>
    <col min="1811" max="1811" width="4.86328125" style="330" customWidth="1"/>
    <col min="1812" max="2048" width="11.53125" style="330"/>
    <col min="2049" max="2049" width="44.1328125" style="330" customWidth="1"/>
    <col min="2050" max="2050" width="10" style="330" customWidth="1"/>
    <col min="2051" max="2051" width="10.6640625" style="330" customWidth="1"/>
    <col min="2052" max="2052" width="11.33203125" style="330" customWidth="1"/>
    <col min="2053" max="2053" width="8.1328125" style="330" customWidth="1"/>
    <col min="2054" max="2054" width="12.33203125" style="330" bestFit="1" customWidth="1"/>
    <col min="2055" max="2055" width="12.33203125" style="330" customWidth="1"/>
    <col min="2056" max="2056" width="8.1328125" style="330" customWidth="1"/>
    <col min="2057" max="2057" width="12.33203125" style="330" customWidth="1"/>
    <col min="2058" max="2059" width="9" style="330" customWidth="1"/>
    <col min="2060" max="2060" width="11.6640625" style="330" customWidth="1"/>
    <col min="2061" max="2066" width="8.33203125" style="330" customWidth="1"/>
    <col min="2067" max="2067" width="4.86328125" style="330" customWidth="1"/>
    <col min="2068" max="2304" width="11.53125" style="330"/>
    <col min="2305" max="2305" width="44.1328125" style="330" customWidth="1"/>
    <col min="2306" max="2306" width="10" style="330" customWidth="1"/>
    <col min="2307" max="2307" width="10.6640625" style="330" customWidth="1"/>
    <col min="2308" max="2308" width="11.33203125" style="330" customWidth="1"/>
    <col min="2309" max="2309" width="8.1328125" style="330" customWidth="1"/>
    <col min="2310" max="2310" width="12.33203125" style="330" bestFit="1" customWidth="1"/>
    <col min="2311" max="2311" width="12.33203125" style="330" customWidth="1"/>
    <col min="2312" max="2312" width="8.1328125" style="330" customWidth="1"/>
    <col min="2313" max="2313" width="12.33203125" style="330" customWidth="1"/>
    <col min="2314" max="2315" width="9" style="330" customWidth="1"/>
    <col min="2316" max="2316" width="11.6640625" style="330" customWidth="1"/>
    <col min="2317" max="2322" width="8.33203125" style="330" customWidth="1"/>
    <col min="2323" max="2323" width="4.86328125" style="330" customWidth="1"/>
    <col min="2324" max="2560" width="11.53125" style="330"/>
    <col min="2561" max="2561" width="44.1328125" style="330" customWidth="1"/>
    <col min="2562" max="2562" width="10" style="330" customWidth="1"/>
    <col min="2563" max="2563" width="10.6640625" style="330" customWidth="1"/>
    <col min="2564" max="2564" width="11.33203125" style="330" customWidth="1"/>
    <col min="2565" max="2565" width="8.1328125" style="330" customWidth="1"/>
    <col min="2566" max="2566" width="12.33203125" style="330" bestFit="1" customWidth="1"/>
    <col min="2567" max="2567" width="12.33203125" style="330" customWidth="1"/>
    <col min="2568" max="2568" width="8.1328125" style="330" customWidth="1"/>
    <col min="2569" max="2569" width="12.33203125" style="330" customWidth="1"/>
    <col min="2570" max="2571" width="9" style="330" customWidth="1"/>
    <col min="2572" max="2572" width="11.6640625" style="330" customWidth="1"/>
    <col min="2573" max="2578" width="8.33203125" style="330" customWidth="1"/>
    <col min="2579" max="2579" width="4.86328125" style="330" customWidth="1"/>
    <col min="2580" max="2816" width="11.53125" style="330"/>
    <col min="2817" max="2817" width="44.1328125" style="330" customWidth="1"/>
    <col min="2818" max="2818" width="10" style="330" customWidth="1"/>
    <col min="2819" max="2819" width="10.6640625" style="330" customWidth="1"/>
    <col min="2820" max="2820" width="11.33203125" style="330" customWidth="1"/>
    <col min="2821" max="2821" width="8.1328125" style="330" customWidth="1"/>
    <col min="2822" max="2822" width="12.33203125" style="330" bestFit="1" customWidth="1"/>
    <col min="2823" max="2823" width="12.33203125" style="330" customWidth="1"/>
    <col min="2824" max="2824" width="8.1328125" style="330" customWidth="1"/>
    <col min="2825" max="2825" width="12.33203125" style="330" customWidth="1"/>
    <col min="2826" max="2827" width="9" style="330" customWidth="1"/>
    <col min="2828" max="2828" width="11.6640625" style="330" customWidth="1"/>
    <col min="2829" max="2834" width="8.33203125" style="330" customWidth="1"/>
    <col min="2835" max="2835" width="4.86328125" style="330" customWidth="1"/>
    <col min="2836" max="3072" width="11.53125" style="330"/>
    <col min="3073" max="3073" width="44.1328125" style="330" customWidth="1"/>
    <col min="3074" max="3074" width="10" style="330" customWidth="1"/>
    <col min="3075" max="3075" width="10.6640625" style="330" customWidth="1"/>
    <col min="3076" max="3076" width="11.33203125" style="330" customWidth="1"/>
    <col min="3077" max="3077" width="8.1328125" style="330" customWidth="1"/>
    <col min="3078" max="3078" width="12.33203125" style="330" bestFit="1" customWidth="1"/>
    <col min="3079" max="3079" width="12.33203125" style="330" customWidth="1"/>
    <col min="3080" max="3080" width="8.1328125" style="330" customWidth="1"/>
    <col min="3081" max="3081" width="12.33203125" style="330" customWidth="1"/>
    <col min="3082" max="3083" width="9" style="330" customWidth="1"/>
    <col min="3084" max="3084" width="11.6640625" style="330" customWidth="1"/>
    <col min="3085" max="3090" width="8.33203125" style="330" customWidth="1"/>
    <col min="3091" max="3091" width="4.86328125" style="330" customWidth="1"/>
    <col min="3092" max="3328" width="11.53125" style="330"/>
    <col min="3329" max="3329" width="44.1328125" style="330" customWidth="1"/>
    <col min="3330" max="3330" width="10" style="330" customWidth="1"/>
    <col min="3331" max="3331" width="10.6640625" style="330" customWidth="1"/>
    <col min="3332" max="3332" width="11.33203125" style="330" customWidth="1"/>
    <col min="3333" max="3333" width="8.1328125" style="330" customWidth="1"/>
    <col min="3334" max="3334" width="12.33203125" style="330" bestFit="1" customWidth="1"/>
    <col min="3335" max="3335" width="12.33203125" style="330" customWidth="1"/>
    <col min="3336" max="3336" width="8.1328125" style="330" customWidth="1"/>
    <col min="3337" max="3337" width="12.33203125" style="330" customWidth="1"/>
    <col min="3338" max="3339" width="9" style="330" customWidth="1"/>
    <col min="3340" max="3340" width="11.6640625" style="330" customWidth="1"/>
    <col min="3341" max="3346" width="8.33203125" style="330" customWidth="1"/>
    <col min="3347" max="3347" width="4.86328125" style="330" customWidth="1"/>
    <col min="3348" max="3584" width="11.53125" style="330"/>
    <col min="3585" max="3585" width="44.1328125" style="330" customWidth="1"/>
    <col min="3586" max="3586" width="10" style="330" customWidth="1"/>
    <col min="3587" max="3587" width="10.6640625" style="330" customWidth="1"/>
    <col min="3588" max="3588" width="11.33203125" style="330" customWidth="1"/>
    <col min="3589" max="3589" width="8.1328125" style="330" customWidth="1"/>
    <col min="3590" max="3590" width="12.33203125" style="330" bestFit="1" customWidth="1"/>
    <col min="3591" max="3591" width="12.33203125" style="330" customWidth="1"/>
    <col min="3592" max="3592" width="8.1328125" style="330" customWidth="1"/>
    <col min="3593" max="3593" width="12.33203125" style="330" customWidth="1"/>
    <col min="3594" max="3595" width="9" style="330" customWidth="1"/>
    <col min="3596" max="3596" width="11.6640625" style="330" customWidth="1"/>
    <col min="3597" max="3602" width="8.33203125" style="330" customWidth="1"/>
    <col min="3603" max="3603" width="4.86328125" style="330" customWidth="1"/>
    <col min="3604" max="3840" width="11.53125" style="330"/>
    <col min="3841" max="3841" width="44.1328125" style="330" customWidth="1"/>
    <col min="3842" max="3842" width="10" style="330" customWidth="1"/>
    <col min="3843" max="3843" width="10.6640625" style="330" customWidth="1"/>
    <col min="3844" max="3844" width="11.33203125" style="330" customWidth="1"/>
    <col min="3845" max="3845" width="8.1328125" style="330" customWidth="1"/>
    <col min="3846" max="3846" width="12.33203125" style="330" bestFit="1" customWidth="1"/>
    <col min="3847" max="3847" width="12.33203125" style="330" customWidth="1"/>
    <col min="3848" max="3848" width="8.1328125" style="330" customWidth="1"/>
    <col min="3849" max="3849" width="12.33203125" style="330" customWidth="1"/>
    <col min="3850" max="3851" width="9" style="330" customWidth="1"/>
    <col min="3852" max="3852" width="11.6640625" style="330" customWidth="1"/>
    <col min="3853" max="3858" width="8.33203125" style="330" customWidth="1"/>
    <col min="3859" max="3859" width="4.86328125" style="330" customWidth="1"/>
    <col min="3860" max="4096" width="11.53125" style="330"/>
    <col min="4097" max="4097" width="44.1328125" style="330" customWidth="1"/>
    <col min="4098" max="4098" width="10" style="330" customWidth="1"/>
    <col min="4099" max="4099" width="10.6640625" style="330" customWidth="1"/>
    <col min="4100" max="4100" width="11.33203125" style="330" customWidth="1"/>
    <col min="4101" max="4101" width="8.1328125" style="330" customWidth="1"/>
    <col min="4102" max="4102" width="12.33203125" style="330" bestFit="1" customWidth="1"/>
    <col min="4103" max="4103" width="12.33203125" style="330" customWidth="1"/>
    <col min="4104" max="4104" width="8.1328125" style="330" customWidth="1"/>
    <col min="4105" max="4105" width="12.33203125" style="330" customWidth="1"/>
    <col min="4106" max="4107" width="9" style="330" customWidth="1"/>
    <col min="4108" max="4108" width="11.6640625" style="330" customWidth="1"/>
    <col min="4109" max="4114" width="8.33203125" style="330" customWidth="1"/>
    <col min="4115" max="4115" width="4.86328125" style="330" customWidth="1"/>
    <col min="4116" max="4352" width="11.53125" style="330"/>
    <col min="4353" max="4353" width="44.1328125" style="330" customWidth="1"/>
    <col min="4354" max="4354" width="10" style="330" customWidth="1"/>
    <col min="4355" max="4355" width="10.6640625" style="330" customWidth="1"/>
    <col min="4356" max="4356" width="11.33203125" style="330" customWidth="1"/>
    <col min="4357" max="4357" width="8.1328125" style="330" customWidth="1"/>
    <col min="4358" max="4358" width="12.33203125" style="330" bestFit="1" customWidth="1"/>
    <col min="4359" max="4359" width="12.33203125" style="330" customWidth="1"/>
    <col min="4360" max="4360" width="8.1328125" style="330" customWidth="1"/>
    <col min="4361" max="4361" width="12.33203125" style="330" customWidth="1"/>
    <col min="4362" max="4363" width="9" style="330" customWidth="1"/>
    <col min="4364" max="4364" width="11.6640625" style="330" customWidth="1"/>
    <col min="4365" max="4370" width="8.33203125" style="330" customWidth="1"/>
    <col min="4371" max="4371" width="4.86328125" style="330" customWidth="1"/>
    <col min="4372" max="4608" width="11.53125" style="330"/>
    <col min="4609" max="4609" width="44.1328125" style="330" customWidth="1"/>
    <col min="4610" max="4610" width="10" style="330" customWidth="1"/>
    <col min="4611" max="4611" width="10.6640625" style="330" customWidth="1"/>
    <col min="4612" max="4612" width="11.33203125" style="330" customWidth="1"/>
    <col min="4613" max="4613" width="8.1328125" style="330" customWidth="1"/>
    <col min="4614" max="4614" width="12.33203125" style="330" bestFit="1" customWidth="1"/>
    <col min="4615" max="4615" width="12.33203125" style="330" customWidth="1"/>
    <col min="4616" max="4616" width="8.1328125" style="330" customWidth="1"/>
    <col min="4617" max="4617" width="12.33203125" style="330" customWidth="1"/>
    <col min="4618" max="4619" width="9" style="330" customWidth="1"/>
    <col min="4620" max="4620" width="11.6640625" style="330" customWidth="1"/>
    <col min="4621" max="4626" width="8.33203125" style="330" customWidth="1"/>
    <col min="4627" max="4627" width="4.86328125" style="330" customWidth="1"/>
    <col min="4628" max="4864" width="11.53125" style="330"/>
    <col min="4865" max="4865" width="44.1328125" style="330" customWidth="1"/>
    <col min="4866" max="4866" width="10" style="330" customWidth="1"/>
    <col min="4867" max="4867" width="10.6640625" style="330" customWidth="1"/>
    <col min="4868" max="4868" width="11.33203125" style="330" customWidth="1"/>
    <col min="4869" max="4869" width="8.1328125" style="330" customWidth="1"/>
    <col min="4870" max="4870" width="12.33203125" style="330" bestFit="1" customWidth="1"/>
    <col min="4871" max="4871" width="12.33203125" style="330" customWidth="1"/>
    <col min="4872" max="4872" width="8.1328125" style="330" customWidth="1"/>
    <col min="4873" max="4873" width="12.33203125" style="330" customWidth="1"/>
    <col min="4874" max="4875" width="9" style="330" customWidth="1"/>
    <col min="4876" max="4876" width="11.6640625" style="330" customWidth="1"/>
    <col min="4877" max="4882" width="8.33203125" style="330" customWidth="1"/>
    <col min="4883" max="4883" width="4.86328125" style="330" customWidth="1"/>
    <col min="4884" max="5120" width="11.53125" style="330"/>
    <col min="5121" max="5121" width="44.1328125" style="330" customWidth="1"/>
    <col min="5122" max="5122" width="10" style="330" customWidth="1"/>
    <col min="5123" max="5123" width="10.6640625" style="330" customWidth="1"/>
    <col min="5124" max="5124" width="11.33203125" style="330" customWidth="1"/>
    <col min="5125" max="5125" width="8.1328125" style="330" customWidth="1"/>
    <col min="5126" max="5126" width="12.33203125" style="330" bestFit="1" customWidth="1"/>
    <col min="5127" max="5127" width="12.33203125" style="330" customWidth="1"/>
    <col min="5128" max="5128" width="8.1328125" style="330" customWidth="1"/>
    <col min="5129" max="5129" width="12.33203125" style="330" customWidth="1"/>
    <col min="5130" max="5131" width="9" style="330" customWidth="1"/>
    <col min="5132" max="5132" width="11.6640625" style="330" customWidth="1"/>
    <col min="5133" max="5138" width="8.33203125" style="330" customWidth="1"/>
    <col min="5139" max="5139" width="4.86328125" style="330" customWidth="1"/>
    <col min="5140" max="5376" width="11.53125" style="330"/>
    <col min="5377" max="5377" width="44.1328125" style="330" customWidth="1"/>
    <col min="5378" max="5378" width="10" style="330" customWidth="1"/>
    <col min="5379" max="5379" width="10.6640625" style="330" customWidth="1"/>
    <col min="5380" max="5380" width="11.33203125" style="330" customWidth="1"/>
    <col min="5381" max="5381" width="8.1328125" style="330" customWidth="1"/>
    <col min="5382" max="5382" width="12.33203125" style="330" bestFit="1" customWidth="1"/>
    <col min="5383" max="5383" width="12.33203125" style="330" customWidth="1"/>
    <col min="5384" max="5384" width="8.1328125" style="330" customWidth="1"/>
    <col min="5385" max="5385" width="12.33203125" style="330" customWidth="1"/>
    <col min="5386" max="5387" width="9" style="330" customWidth="1"/>
    <col min="5388" max="5388" width="11.6640625" style="330" customWidth="1"/>
    <col min="5389" max="5394" width="8.33203125" style="330" customWidth="1"/>
    <col min="5395" max="5395" width="4.86328125" style="330" customWidth="1"/>
    <col min="5396" max="5632" width="11.53125" style="330"/>
    <col min="5633" max="5633" width="44.1328125" style="330" customWidth="1"/>
    <col min="5634" max="5634" width="10" style="330" customWidth="1"/>
    <col min="5635" max="5635" width="10.6640625" style="330" customWidth="1"/>
    <col min="5636" max="5636" width="11.33203125" style="330" customWidth="1"/>
    <col min="5637" max="5637" width="8.1328125" style="330" customWidth="1"/>
    <col min="5638" max="5638" width="12.33203125" style="330" bestFit="1" customWidth="1"/>
    <col min="5639" max="5639" width="12.33203125" style="330" customWidth="1"/>
    <col min="5640" max="5640" width="8.1328125" style="330" customWidth="1"/>
    <col min="5641" max="5641" width="12.33203125" style="330" customWidth="1"/>
    <col min="5642" max="5643" width="9" style="330" customWidth="1"/>
    <col min="5644" max="5644" width="11.6640625" style="330" customWidth="1"/>
    <col min="5645" max="5650" width="8.33203125" style="330" customWidth="1"/>
    <col min="5651" max="5651" width="4.86328125" style="330" customWidth="1"/>
    <col min="5652" max="5888" width="11.53125" style="330"/>
    <col min="5889" max="5889" width="44.1328125" style="330" customWidth="1"/>
    <col min="5890" max="5890" width="10" style="330" customWidth="1"/>
    <col min="5891" max="5891" width="10.6640625" style="330" customWidth="1"/>
    <col min="5892" max="5892" width="11.33203125" style="330" customWidth="1"/>
    <col min="5893" max="5893" width="8.1328125" style="330" customWidth="1"/>
    <col min="5894" max="5894" width="12.33203125" style="330" bestFit="1" customWidth="1"/>
    <col min="5895" max="5895" width="12.33203125" style="330" customWidth="1"/>
    <col min="5896" max="5896" width="8.1328125" style="330" customWidth="1"/>
    <col min="5897" max="5897" width="12.33203125" style="330" customWidth="1"/>
    <col min="5898" max="5899" width="9" style="330" customWidth="1"/>
    <col min="5900" max="5900" width="11.6640625" style="330" customWidth="1"/>
    <col min="5901" max="5906" width="8.33203125" style="330" customWidth="1"/>
    <col min="5907" max="5907" width="4.86328125" style="330" customWidth="1"/>
    <col min="5908" max="6144" width="11.53125" style="330"/>
    <col min="6145" max="6145" width="44.1328125" style="330" customWidth="1"/>
    <col min="6146" max="6146" width="10" style="330" customWidth="1"/>
    <col min="6147" max="6147" width="10.6640625" style="330" customWidth="1"/>
    <col min="6148" max="6148" width="11.33203125" style="330" customWidth="1"/>
    <col min="6149" max="6149" width="8.1328125" style="330" customWidth="1"/>
    <col min="6150" max="6150" width="12.33203125" style="330" bestFit="1" customWidth="1"/>
    <col min="6151" max="6151" width="12.33203125" style="330" customWidth="1"/>
    <col min="6152" max="6152" width="8.1328125" style="330" customWidth="1"/>
    <col min="6153" max="6153" width="12.33203125" style="330" customWidth="1"/>
    <col min="6154" max="6155" width="9" style="330" customWidth="1"/>
    <col min="6156" max="6156" width="11.6640625" style="330" customWidth="1"/>
    <col min="6157" max="6162" width="8.33203125" style="330" customWidth="1"/>
    <col min="6163" max="6163" width="4.86328125" style="330" customWidth="1"/>
    <col min="6164" max="6400" width="11.53125" style="330"/>
    <col min="6401" max="6401" width="44.1328125" style="330" customWidth="1"/>
    <col min="6402" max="6402" width="10" style="330" customWidth="1"/>
    <col min="6403" max="6403" width="10.6640625" style="330" customWidth="1"/>
    <col min="6404" max="6404" width="11.33203125" style="330" customWidth="1"/>
    <col min="6405" max="6405" width="8.1328125" style="330" customWidth="1"/>
    <col min="6406" max="6406" width="12.33203125" style="330" bestFit="1" customWidth="1"/>
    <col min="6407" max="6407" width="12.33203125" style="330" customWidth="1"/>
    <col min="6408" max="6408" width="8.1328125" style="330" customWidth="1"/>
    <col min="6409" max="6409" width="12.33203125" style="330" customWidth="1"/>
    <col min="6410" max="6411" width="9" style="330" customWidth="1"/>
    <col min="6412" max="6412" width="11.6640625" style="330" customWidth="1"/>
    <col min="6413" max="6418" width="8.33203125" style="330" customWidth="1"/>
    <col min="6419" max="6419" width="4.86328125" style="330" customWidth="1"/>
    <col min="6420" max="6656" width="11.53125" style="330"/>
    <col min="6657" max="6657" width="44.1328125" style="330" customWidth="1"/>
    <col min="6658" max="6658" width="10" style="330" customWidth="1"/>
    <col min="6659" max="6659" width="10.6640625" style="330" customWidth="1"/>
    <col min="6660" max="6660" width="11.33203125" style="330" customWidth="1"/>
    <col min="6661" max="6661" width="8.1328125" style="330" customWidth="1"/>
    <col min="6662" max="6662" width="12.33203125" style="330" bestFit="1" customWidth="1"/>
    <col min="6663" max="6663" width="12.33203125" style="330" customWidth="1"/>
    <col min="6664" max="6664" width="8.1328125" style="330" customWidth="1"/>
    <col min="6665" max="6665" width="12.33203125" style="330" customWidth="1"/>
    <col min="6666" max="6667" width="9" style="330" customWidth="1"/>
    <col min="6668" max="6668" width="11.6640625" style="330" customWidth="1"/>
    <col min="6669" max="6674" width="8.33203125" style="330" customWidth="1"/>
    <col min="6675" max="6675" width="4.86328125" style="330" customWidth="1"/>
    <col min="6676" max="6912" width="11.53125" style="330"/>
    <col min="6913" max="6913" width="44.1328125" style="330" customWidth="1"/>
    <col min="6914" max="6914" width="10" style="330" customWidth="1"/>
    <col min="6915" max="6915" width="10.6640625" style="330" customWidth="1"/>
    <col min="6916" max="6916" width="11.33203125" style="330" customWidth="1"/>
    <col min="6917" max="6917" width="8.1328125" style="330" customWidth="1"/>
    <col min="6918" max="6918" width="12.33203125" style="330" bestFit="1" customWidth="1"/>
    <col min="6919" max="6919" width="12.33203125" style="330" customWidth="1"/>
    <col min="6920" max="6920" width="8.1328125" style="330" customWidth="1"/>
    <col min="6921" max="6921" width="12.33203125" style="330" customWidth="1"/>
    <col min="6922" max="6923" width="9" style="330" customWidth="1"/>
    <col min="6924" max="6924" width="11.6640625" style="330" customWidth="1"/>
    <col min="6925" max="6930" width="8.33203125" style="330" customWidth="1"/>
    <col min="6931" max="6931" width="4.86328125" style="330" customWidth="1"/>
    <col min="6932" max="7168" width="11.53125" style="330"/>
    <col min="7169" max="7169" width="44.1328125" style="330" customWidth="1"/>
    <col min="7170" max="7170" width="10" style="330" customWidth="1"/>
    <col min="7171" max="7171" width="10.6640625" style="330" customWidth="1"/>
    <col min="7172" max="7172" width="11.33203125" style="330" customWidth="1"/>
    <col min="7173" max="7173" width="8.1328125" style="330" customWidth="1"/>
    <col min="7174" max="7174" width="12.33203125" style="330" bestFit="1" customWidth="1"/>
    <col min="7175" max="7175" width="12.33203125" style="330" customWidth="1"/>
    <col min="7176" max="7176" width="8.1328125" style="330" customWidth="1"/>
    <col min="7177" max="7177" width="12.33203125" style="330" customWidth="1"/>
    <col min="7178" max="7179" width="9" style="330" customWidth="1"/>
    <col min="7180" max="7180" width="11.6640625" style="330" customWidth="1"/>
    <col min="7181" max="7186" width="8.33203125" style="330" customWidth="1"/>
    <col min="7187" max="7187" width="4.86328125" style="330" customWidth="1"/>
    <col min="7188" max="7424" width="11.53125" style="330"/>
    <col min="7425" max="7425" width="44.1328125" style="330" customWidth="1"/>
    <col min="7426" max="7426" width="10" style="330" customWidth="1"/>
    <col min="7427" max="7427" width="10.6640625" style="330" customWidth="1"/>
    <col min="7428" max="7428" width="11.33203125" style="330" customWidth="1"/>
    <col min="7429" max="7429" width="8.1328125" style="330" customWidth="1"/>
    <col min="7430" max="7430" width="12.33203125" style="330" bestFit="1" customWidth="1"/>
    <col min="7431" max="7431" width="12.33203125" style="330" customWidth="1"/>
    <col min="7432" max="7432" width="8.1328125" style="330" customWidth="1"/>
    <col min="7433" max="7433" width="12.33203125" style="330" customWidth="1"/>
    <col min="7434" max="7435" width="9" style="330" customWidth="1"/>
    <col min="7436" max="7436" width="11.6640625" style="330" customWidth="1"/>
    <col min="7437" max="7442" width="8.33203125" style="330" customWidth="1"/>
    <col min="7443" max="7443" width="4.86328125" style="330" customWidth="1"/>
    <col min="7444" max="7680" width="11.53125" style="330"/>
    <col min="7681" max="7681" width="44.1328125" style="330" customWidth="1"/>
    <col min="7682" max="7682" width="10" style="330" customWidth="1"/>
    <col min="7683" max="7683" width="10.6640625" style="330" customWidth="1"/>
    <col min="7684" max="7684" width="11.33203125" style="330" customWidth="1"/>
    <col min="7685" max="7685" width="8.1328125" style="330" customWidth="1"/>
    <col min="7686" max="7686" width="12.33203125" style="330" bestFit="1" customWidth="1"/>
    <col min="7687" max="7687" width="12.33203125" style="330" customWidth="1"/>
    <col min="7688" max="7688" width="8.1328125" style="330" customWidth="1"/>
    <col min="7689" max="7689" width="12.33203125" style="330" customWidth="1"/>
    <col min="7690" max="7691" width="9" style="330" customWidth="1"/>
    <col min="7692" max="7692" width="11.6640625" style="330" customWidth="1"/>
    <col min="7693" max="7698" width="8.33203125" style="330" customWidth="1"/>
    <col min="7699" max="7699" width="4.86328125" style="330" customWidth="1"/>
    <col min="7700" max="7936" width="11.53125" style="330"/>
    <col min="7937" max="7937" width="44.1328125" style="330" customWidth="1"/>
    <col min="7938" max="7938" width="10" style="330" customWidth="1"/>
    <col min="7939" max="7939" width="10.6640625" style="330" customWidth="1"/>
    <col min="7940" max="7940" width="11.33203125" style="330" customWidth="1"/>
    <col min="7941" max="7941" width="8.1328125" style="330" customWidth="1"/>
    <col min="7942" max="7942" width="12.33203125" style="330" bestFit="1" customWidth="1"/>
    <col min="7943" max="7943" width="12.33203125" style="330" customWidth="1"/>
    <col min="7944" max="7944" width="8.1328125" style="330" customWidth="1"/>
    <col min="7945" max="7945" width="12.33203125" style="330" customWidth="1"/>
    <col min="7946" max="7947" width="9" style="330" customWidth="1"/>
    <col min="7948" max="7948" width="11.6640625" style="330" customWidth="1"/>
    <col min="7949" max="7954" width="8.33203125" style="330" customWidth="1"/>
    <col min="7955" max="7955" width="4.86328125" style="330" customWidth="1"/>
    <col min="7956" max="8192" width="11.53125" style="330"/>
    <col min="8193" max="8193" width="44.1328125" style="330" customWidth="1"/>
    <col min="8194" max="8194" width="10" style="330" customWidth="1"/>
    <col min="8195" max="8195" width="10.6640625" style="330" customWidth="1"/>
    <col min="8196" max="8196" width="11.33203125" style="330" customWidth="1"/>
    <col min="8197" max="8197" width="8.1328125" style="330" customWidth="1"/>
    <col min="8198" max="8198" width="12.33203125" style="330" bestFit="1" customWidth="1"/>
    <col min="8199" max="8199" width="12.33203125" style="330" customWidth="1"/>
    <col min="8200" max="8200" width="8.1328125" style="330" customWidth="1"/>
    <col min="8201" max="8201" width="12.33203125" style="330" customWidth="1"/>
    <col min="8202" max="8203" width="9" style="330" customWidth="1"/>
    <col min="8204" max="8204" width="11.6640625" style="330" customWidth="1"/>
    <col min="8205" max="8210" width="8.33203125" style="330" customWidth="1"/>
    <col min="8211" max="8211" width="4.86328125" style="330" customWidth="1"/>
    <col min="8212" max="8448" width="11.53125" style="330"/>
    <col min="8449" max="8449" width="44.1328125" style="330" customWidth="1"/>
    <col min="8450" max="8450" width="10" style="330" customWidth="1"/>
    <col min="8451" max="8451" width="10.6640625" style="330" customWidth="1"/>
    <col min="8452" max="8452" width="11.33203125" style="330" customWidth="1"/>
    <col min="8453" max="8453" width="8.1328125" style="330" customWidth="1"/>
    <col min="8454" max="8454" width="12.33203125" style="330" bestFit="1" customWidth="1"/>
    <col min="8455" max="8455" width="12.33203125" style="330" customWidth="1"/>
    <col min="8456" max="8456" width="8.1328125" style="330" customWidth="1"/>
    <col min="8457" max="8457" width="12.33203125" style="330" customWidth="1"/>
    <col min="8458" max="8459" width="9" style="330" customWidth="1"/>
    <col min="8460" max="8460" width="11.6640625" style="330" customWidth="1"/>
    <col min="8461" max="8466" width="8.33203125" style="330" customWidth="1"/>
    <col min="8467" max="8467" width="4.86328125" style="330" customWidth="1"/>
    <col min="8468" max="8704" width="11.53125" style="330"/>
    <col min="8705" max="8705" width="44.1328125" style="330" customWidth="1"/>
    <col min="8706" max="8706" width="10" style="330" customWidth="1"/>
    <col min="8707" max="8707" width="10.6640625" style="330" customWidth="1"/>
    <col min="8708" max="8708" width="11.33203125" style="330" customWidth="1"/>
    <col min="8709" max="8709" width="8.1328125" style="330" customWidth="1"/>
    <col min="8710" max="8710" width="12.33203125" style="330" bestFit="1" customWidth="1"/>
    <col min="8711" max="8711" width="12.33203125" style="330" customWidth="1"/>
    <col min="8712" max="8712" width="8.1328125" style="330" customWidth="1"/>
    <col min="8713" max="8713" width="12.33203125" style="330" customWidth="1"/>
    <col min="8714" max="8715" width="9" style="330" customWidth="1"/>
    <col min="8716" max="8716" width="11.6640625" style="330" customWidth="1"/>
    <col min="8717" max="8722" width="8.33203125" style="330" customWidth="1"/>
    <col min="8723" max="8723" width="4.86328125" style="330" customWidth="1"/>
    <col min="8724" max="8960" width="11.53125" style="330"/>
    <col min="8961" max="8961" width="44.1328125" style="330" customWidth="1"/>
    <col min="8962" max="8962" width="10" style="330" customWidth="1"/>
    <col min="8963" max="8963" width="10.6640625" style="330" customWidth="1"/>
    <col min="8964" max="8964" width="11.33203125" style="330" customWidth="1"/>
    <col min="8965" max="8965" width="8.1328125" style="330" customWidth="1"/>
    <col min="8966" max="8966" width="12.33203125" style="330" bestFit="1" customWidth="1"/>
    <col min="8967" max="8967" width="12.33203125" style="330" customWidth="1"/>
    <col min="8968" max="8968" width="8.1328125" style="330" customWidth="1"/>
    <col min="8969" max="8969" width="12.33203125" style="330" customWidth="1"/>
    <col min="8970" max="8971" width="9" style="330" customWidth="1"/>
    <col min="8972" max="8972" width="11.6640625" style="330" customWidth="1"/>
    <col min="8973" max="8978" width="8.33203125" style="330" customWidth="1"/>
    <col min="8979" max="8979" width="4.86328125" style="330" customWidth="1"/>
    <col min="8980" max="9216" width="11.53125" style="330"/>
    <col min="9217" max="9217" width="44.1328125" style="330" customWidth="1"/>
    <col min="9218" max="9218" width="10" style="330" customWidth="1"/>
    <col min="9219" max="9219" width="10.6640625" style="330" customWidth="1"/>
    <col min="9220" max="9220" width="11.33203125" style="330" customWidth="1"/>
    <col min="9221" max="9221" width="8.1328125" style="330" customWidth="1"/>
    <col min="9222" max="9222" width="12.33203125" style="330" bestFit="1" customWidth="1"/>
    <col min="9223" max="9223" width="12.33203125" style="330" customWidth="1"/>
    <col min="9224" max="9224" width="8.1328125" style="330" customWidth="1"/>
    <col min="9225" max="9225" width="12.33203125" style="330" customWidth="1"/>
    <col min="9226" max="9227" width="9" style="330" customWidth="1"/>
    <col min="9228" max="9228" width="11.6640625" style="330" customWidth="1"/>
    <col min="9229" max="9234" width="8.33203125" style="330" customWidth="1"/>
    <col min="9235" max="9235" width="4.86328125" style="330" customWidth="1"/>
    <col min="9236" max="9472" width="11.53125" style="330"/>
    <col min="9473" max="9473" width="44.1328125" style="330" customWidth="1"/>
    <col min="9474" max="9474" width="10" style="330" customWidth="1"/>
    <col min="9475" max="9475" width="10.6640625" style="330" customWidth="1"/>
    <col min="9476" max="9476" width="11.33203125" style="330" customWidth="1"/>
    <col min="9477" max="9477" width="8.1328125" style="330" customWidth="1"/>
    <col min="9478" max="9478" width="12.33203125" style="330" bestFit="1" customWidth="1"/>
    <col min="9479" max="9479" width="12.33203125" style="330" customWidth="1"/>
    <col min="9480" max="9480" width="8.1328125" style="330" customWidth="1"/>
    <col min="9481" max="9481" width="12.33203125" style="330" customWidth="1"/>
    <col min="9482" max="9483" width="9" style="330" customWidth="1"/>
    <col min="9484" max="9484" width="11.6640625" style="330" customWidth="1"/>
    <col min="9485" max="9490" width="8.33203125" style="330" customWidth="1"/>
    <col min="9491" max="9491" width="4.86328125" style="330" customWidth="1"/>
    <col min="9492" max="9728" width="11.53125" style="330"/>
    <col min="9729" max="9729" width="44.1328125" style="330" customWidth="1"/>
    <col min="9730" max="9730" width="10" style="330" customWidth="1"/>
    <col min="9731" max="9731" width="10.6640625" style="330" customWidth="1"/>
    <col min="9732" max="9732" width="11.33203125" style="330" customWidth="1"/>
    <col min="9733" max="9733" width="8.1328125" style="330" customWidth="1"/>
    <col min="9734" max="9734" width="12.33203125" style="330" bestFit="1" customWidth="1"/>
    <col min="9735" max="9735" width="12.33203125" style="330" customWidth="1"/>
    <col min="9736" max="9736" width="8.1328125" style="330" customWidth="1"/>
    <col min="9737" max="9737" width="12.33203125" style="330" customWidth="1"/>
    <col min="9738" max="9739" width="9" style="330" customWidth="1"/>
    <col min="9740" max="9740" width="11.6640625" style="330" customWidth="1"/>
    <col min="9741" max="9746" width="8.33203125" style="330" customWidth="1"/>
    <col min="9747" max="9747" width="4.86328125" style="330" customWidth="1"/>
    <col min="9748" max="9984" width="11.53125" style="330"/>
    <col min="9985" max="9985" width="44.1328125" style="330" customWidth="1"/>
    <col min="9986" max="9986" width="10" style="330" customWidth="1"/>
    <col min="9987" max="9987" width="10.6640625" style="330" customWidth="1"/>
    <col min="9988" max="9988" width="11.33203125" style="330" customWidth="1"/>
    <col min="9989" max="9989" width="8.1328125" style="330" customWidth="1"/>
    <col min="9990" max="9990" width="12.33203125" style="330" bestFit="1" customWidth="1"/>
    <col min="9991" max="9991" width="12.33203125" style="330" customWidth="1"/>
    <col min="9992" max="9992" width="8.1328125" style="330" customWidth="1"/>
    <col min="9993" max="9993" width="12.33203125" style="330" customWidth="1"/>
    <col min="9994" max="9995" width="9" style="330" customWidth="1"/>
    <col min="9996" max="9996" width="11.6640625" style="330" customWidth="1"/>
    <col min="9997" max="10002" width="8.33203125" style="330" customWidth="1"/>
    <col min="10003" max="10003" width="4.86328125" style="330" customWidth="1"/>
    <col min="10004" max="10240" width="11.53125" style="330"/>
    <col min="10241" max="10241" width="44.1328125" style="330" customWidth="1"/>
    <col min="10242" max="10242" width="10" style="330" customWidth="1"/>
    <col min="10243" max="10243" width="10.6640625" style="330" customWidth="1"/>
    <col min="10244" max="10244" width="11.33203125" style="330" customWidth="1"/>
    <col min="10245" max="10245" width="8.1328125" style="330" customWidth="1"/>
    <col min="10246" max="10246" width="12.33203125" style="330" bestFit="1" customWidth="1"/>
    <col min="10247" max="10247" width="12.33203125" style="330" customWidth="1"/>
    <col min="10248" max="10248" width="8.1328125" style="330" customWidth="1"/>
    <col min="10249" max="10249" width="12.33203125" style="330" customWidth="1"/>
    <col min="10250" max="10251" width="9" style="330" customWidth="1"/>
    <col min="10252" max="10252" width="11.6640625" style="330" customWidth="1"/>
    <col min="10253" max="10258" width="8.33203125" style="330" customWidth="1"/>
    <col min="10259" max="10259" width="4.86328125" style="330" customWidth="1"/>
    <col min="10260" max="10496" width="11.53125" style="330"/>
    <col min="10497" max="10497" width="44.1328125" style="330" customWidth="1"/>
    <col min="10498" max="10498" width="10" style="330" customWidth="1"/>
    <col min="10499" max="10499" width="10.6640625" style="330" customWidth="1"/>
    <col min="10500" max="10500" width="11.33203125" style="330" customWidth="1"/>
    <col min="10501" max="10501" width="8.1328125" style="330" customWidth="1"/>
    <col min="10502" max="10502" width="12.33203125" style="330" bestFit="1" customWidth="1"/>
    <col min="10503" max="10503" width="12.33203125" style="330" customWidth="1"/>
    <col min="10504" max="10504" width="8.1328125" style="330" customWidth="1"/>
    <col min="10505" max="10505" width="12.33203125" style="330" customWidth="1"/>
    <col min="10506" max="10507" width="9" style="330" customWidth="1"/>
    <col min="10508" max="10508" width="11.6640625" style="330" customWidth="1"/>
    <col min="10509" max="10514" width="8.33203125" style="330" customWidth="1"/>
    <col min="10515" max="10515" width="4.86328125" style="330" customWidth="1"/>
    <col min="10516" max="10752" width="11.53125" style="330"/>
    <col min="10753" max="10753" width="44.1328125" style="330" customWidth="1"/>
    <col min="10754" max="10754" width="10" style="330" customWidth="1"/>
    <col min="10755" max="10755" width="10.6640625" style="330" customWidth="1"/>
    <col min="10756" max="10756" width="11.33203125" style="330" customWidth="1"/>
    <col min="10757" max="10757" width="8.1328125" style="330" customWidth="1"/>
    <col min="10758" max="10758" width="12.33203125" style="330" bestFit="1" customWidth="1"/>
    <col min="10759" max="10759" width="12.33203125" style="330" customWidth="1"/>
    <col min="10760" max="10760" width="8.1328125" style="330" customWidth="1"/>
    <col min="10761" max="10761" width="12.33203125" style="330" customWidth="1"/>
    <col min="10762" max="10763" width="9" style="330" customWidth="1"/>
    <col min="10764" max="10764" width="11.6640625" style="330" customWidth="1"/>
    <col min="10765" max="10770" width="8.33203125" style="330" customWidth="1"/>
    <col min="10771" max="10771" width="4.86328125" style="330" customWidth="1"/>
    <col min="10772" max="11008" width="11.53125" style="330"/>
    <col min="11009" max="11009" width="44.1328125" style="330" customWidth="1"/>
    <col min="11010" max="11010" width="10" style="330" customWidth="1"/>
    <col min="11011" max="11011" width="10.6640625" style="330" customWidth="1"/>
    <col min="11012" max="11012" width="11.33203125" style="330" customWidth="1"/>
    <col min="11013" max="11013" width="8.1328125" style="330" customWidth="1"/>
    <col min="11014" max="11014" width="12.33203125" style="330" bestFit="1" customWidth="1"/>
    <col min="11015" max="11015" width="12.33203125" style="330" customWidth="1"/>
    <col min="11016" max="11016" width="8.1328125" style="330" customWidth="1"/>
    <col min="11017" max="11017" width="12.33203125" style="330" customWidth="1"/>
    <col min="11018" max="11019" width="9" style="330" customWidth="1"/>
    <col min="11020" max="11020" width="11.6640625" style="330" customWidth="1"/>
    <col min="11021" max="11026" width="8.33203125" style="330" customWidth="1"/>
    <col min="11027" max="11027" width="4.86328125" style="330" customWidth="1"/>
    <col min="11028" max="11264" width="11.53125" style="330"/>
    <col min="11265" max="11265" width="44.1328125" style="330" customWidth="1"/>
    <col min="11266" max="11266" width="10" style="330" customWidth="1"/>
    <col min="11267" max="11267" width="10.6640625" style="330" customWidth="1"/>
    <col min="11268" max="11268" width="11.33203125" style="330" customWidth="1"/>
    <col min="11269" max="11269" width="8.1328125" style="330" customWidth="1"/>
    <col min="11270" max="11270" width="12.33203125" style="330" bestFit="1" customWidth="1"/>
    <col min="11271" max="11271" width="12.33203125" style="330" customWidth="1"/>
    <col min="11272" max="11272" width="8.1328125" style="330" customWidth="1"/>
    <col min="11273" max="11273" width="12.33203125" style="330" customWidth="1"/>
    <col min="11274" max="11275" width="9" style="330" customWidth="1"/>
    <col min="11276" max="11276" width="11.6640625" style="330" customWidth="1"/>
    <col min="11277" max="11282" width="8.33203125" style="330" customWidth="1"/>
    <col min="11283" max="11283" width="4.86328125" style="330" customWidth="1"/>
    <col min="11284" max="11520" width="11.53125" style="330"/>
    <col min="11521" max="11521" width="44.1328125" style="330" customWidth="1"/>
    <col min="11522" max="11522" width="10" style="330" customWidth="1"/>
    <col min="11523" max="11523" width="10.6640625" style="330" customWidth="1"/>
    <col min="11524" max="11524" width="11.33203125" style="330" customWidth="1"/>
    <col min="11525" max="11525" width="8.1328125" style="330" customWidth="1"/>
    <col min="11526" max="11526" width="12.33203125" style="330" bestFit="1" customWidth="1"/>
    <col min="11527" max="11527" width="12.33203125" style="330" customWidth="1"/>
    <col min="11528" max="11528" width="8.1328125" style="330" customWidth="1"/>
    <col min="11529" max="11529" width="12.33203125" style="330" customWidth="1"/>
    <col min="11530" max="11531" width="9" style="330" customWidth="1"/>
    <col min="11532" max="11532" width="11.6640625" style="330" customWidth="1"/>
    <col min="11533" max="11538" width="8.33203125" style="330" customWidth="1"/>
    <col min="11539" max="11539" width="4.86328125" style="330" customWidth="1"/>
    <col min="11540" max="11776" width="11.53125" style="330"/>
    <col min="11777" max="11777" width="44.1328125" style="330" customWidth="1"/>
    <col min="11778" max="11778" width="10" style="330" customWidth="1"/>
    <col min="11779" max="11779" width="10.6640625" style="330" customWidth="1"/>
    <col min="11780" max="11780" width="11.33203125" style="330" customWidth="1"/>
    <col min="11781" max="11781" width="8.1328125" style="330" customWidth="1"/>
    <col min="11782" max="11782" width="12.33203125" style="330" bestFit="1" customWidth="1"/>
    <col min="11783" max="11783" width="12.33203125" style="330" customWidth="1"/>
    <col min="11784" max="11784" width="8.1328125" style="330" customWidth="1"/>
    <col min="11785" max="11785" width="12.33203125" style="330" customWidth="1"/>
    <col min="11786" max="11787" width="9" style="330" customWidth="1"/>
    <col min="11788" max="11788" width="11.6640625" style="330" customWidth="1"/>
    <col min="11789" max="11794" width="8.33203125" style="330" customWidth="1"/>
    <col min="11795" max="11795" width="4.86328125" style="330" customWidth="1"/>
    <col min="11796" max="12032" width="11.53125" style="330"/>
    <col min="12033" max="12033" width="44.1328125" style="330" customWidth="1"/>
    <col min="12034" max="12034" width="10" style="330" customWidth="1"/>
    <col min="12035" max="12035" width="10.6640625" style="330" customWidth="1"/>
    <col min="12036" max="12036" width="11.33203125" style="330" customWidth="1"/>
    <col min="12037" max="12037" width="8.1328125" style="330" customWidth="1"/>
    <col min="12038" max="12038" width="12.33203125" style="330" bestFit="1" customWidth="1"/>
    <col min="12039" max="12039" width="12.33203125" style="330" customWidth="1"/>
    <col min="12040" max="12040" width="8.1328125" style="330" customWidth="1"/>
    <col min="12041" max="12041" width="12.33203125" style="330" customWidth="1"/>
    <col min="12042" max="12043" width="9" style="330" customWidth="1"/>
    <col min="12044" max="12044" width="11.6640625" style="330" customWidth="1"/>
    <col min="12045" max="12050" width="8.33203125" style="330" customWidth="1"/>
    <col min="12051" max="12051" width="4.86328125" style="330" customWidth="1"/>
    <col min="12052" max="12288" width="11.53125" style="330"/>
    <col min="12289" max="12289" width="44.1328125" style="330" customWidth="1"/>
    <col min="12290" max="12290" width="10" style="330" customWidth="1"/>
    <col min="12291" max="12291" width="10.6640625" style="330" customWidth="1"/>
    <col min="12292" max="12292" width="11.33203125" style="330" customWidth="1"/>
    <col min="12293" max="12293" width="8.1328125" style="330" customWidth="1"/>
    <col min="12294" max="12294" width="12.33203125" style="330" bestFit="1" customWidth="1"/>
    <col min="12295" max="12295" width="12.33203125" style="330" customWidth="1"/>
    <col min="12296" max="12296" width="8.1328125" style="330" customWidth="1"/>
    <col min="12297" max="12297" width="12.33203125" style="330" customWidth="1"/>
    <col min="12298" max="12299" width="9" style="330" customWidth="1"/>
    <col min="12300" max="12300" width="11.6640625" style="330" customWidth="1"/>
    <col min="12301" max="12306" width="8.33203125" style="330" customWidth="1"/>
    <col min="12307" max="12307" width="4.86328125" style="330" customWidth="1"/>
    <col min="12308" max="12544" width="11.53125" style="330"/>
    <col min="12545" max="12545" width="44.1328125" style="330" customWidth="1"/>
    <col min="12546" max="12546" width="10" style="330" customWidth="1"/>
    <col min="12547" max="12547" width="10.6640625" style="330" customWidth="1"/>
    <col min="12548" max="12548" width="11.33203125" style="330" customWidth="1"/>
    <col min="12549" max="12549" width="8.1328125" style="330" customWidth="1"/>
    <col min="12550" max="12550" width="12.33203125" style="330" bestFit="1" customWidth="1"/>
    <col min="12551" max="12551" width="12.33203125" style="330" customWidth="1"/>
    <col min="12552" max="12552" width="8.1328125" style="330" customWidth="1"/>
    <col min="12553" max="12553" width="12.33203125" style="330" customWidth="1"/>
    <col min="12554" max="12555" width="9" style="330" customWidth="1"/>
    <col min="12556" max="12556" width="11.6640625" style="330" customWidth="1"/>
    <col min="12557" max="12562" width="8.33203125" style="330" customWidth="1"/>
    <col min="12563" max="12563" width="4.86328125" style="330" customWidth="1"/>
    <col min="12564" max="12800" width="11.53125" style="330"/>
    <col min="12801" max="12801" width="44.1328125" style="330" customWidth="1"/>
    <col min="12802" max="12802" width="10" style="330" customWidth="1"/>
    <col min="12803" max="12803" width="10.6640625" style="330" customWidth="1"/>
    <col min="12804" max="12804" width="11.33203125" style="330" customWidth="1"/>
    <col min="12805" max="12805" width="8.1328125" style="330" customWidth="1"/>
    <col min="12806" max="12806" width="12.33203125" style="330" bestFit="1" customWidth="1"/>
    <col min="12807" max="12807" width="12.33203125" style="330" customWidth="1"/>
    <col min="12808" max="12808" width="8.1328125" style="330" customWidth="1"/>
    <col min="12809" max="12809" width="12.33203125" style="330" customWidth="1"/>
    <col min="12810" max="12811" width="9" style="330" customWidth="1"/>
    <col min="12812" max="12812" width="11.6640625" style="330" customWidth="1"/>
    <col min="12813" max="12818" width="8.33203125" style="330" customWidth="1"/>
    <col min="12819" max="12819" width="4.86328125" style="330" customWidth="1"/>
    <col min="12820" max="13056" width="11.53125" style="330"/>
    <col min="13057" max="13057" width="44.1328125" style="330" customWidth="1"/>
    <col min="13058" max="13058" width="10" style="330" customWidth="1"/>
    <col min="13059" max="13059" width="10.6640625" style="330" customWidth="1"/>
    <col min="13060" max="13060" width="11.33203125" style="330" customWidth="1"/>
    <col min="13061" max="13061" width="8.1328125" style="330" customWidth="1"/>
    <col min="13062" max="13062" width="12.33203125" style="330" bestFit="1" customWidth="1"/>
    <col min="13063" max="13063" width="12.33203125" style="330" customWidth="1"/>
    <col min="13064" max="13064" width="8.1328125" style="330" customWidth="1"/>
    <col min="13065" max="13065" width="12.33203125" style="330" customWidth="1"/>
    <col min="13066" max="13067" width="9" style="330" customWidth="1"/>
    <col min="13068" max="13068" width="11.6640625" style="330" customWidth="1"/>
    <col min="13069" max="13074" width="8.33203125" style="330" customWidth="1"/>
    <col min="13075" max="13075" width="4.86328125" style="330" customWidth="1"/>
    <col min="13076" max="13312" width="11.53125" style="330"/>
    <col min="13313" max="13313" width="44.1328125" style="330" customWidth="1"/>
    <col min="13314" max="13314" width="10" style="330" customWidth="1"/>
    <col min="13315" max="13315" width="10.6640625" style="330" customWidth="1"/>
    <col min="13316" max="13316" width="11.33203125" style="330" customWidth="1"/>
    <col min="13317" max="13317" width="8.1328125" style="330" customWidth="1"/>
    <col min="13318" max="13318" width="12.33203125" style="330" bestFit="1" customWidth="1"/>
    <col min="13319" max="13319" width="12.33203125" style="330" customWidth="1"/>
    <col min="13320" max="13320" width="8.1328125" style="330" customWidth="1"/>
    <col min="13321" max="13321" width="12.33203125" style="330" customWidth="1"/>
    <col min="13322" max="13323" width="9" style="330" customWidth="1"/>
    <col min="13324" max="13324" width="11.6640625" style="330" customWidth="1"/>
    <col min="13325" max="13330" width="8.33203125" style="330" customWidth="1"/>
    <col min="13331" max="13331" width="4.86328125" style="330" customWidth="1"/>
    <col min="13332" max="13568" width="11.53125" style="330"/>
    <col min="13569" max="13569" width="44.1328125" style="330" customWidth="1"/>
    <col min="13570" max="13570" width="10" style="330" customWidth="1"/>
    <col min="13571" max="13571" width="10.6640625" style="330" customWidth="1"/>
    <col min="13572" max="13572" width="11.33203125" style="330" customWidth="1"/>
    <col min="13573" max="13573" width="8.1328125" style="330" customWidth="1"/>
    <col min="13574" max="13574" width="12.33203125" style="330" bestFit="1" customWidth="1"/>
    <col min="13575" max="13575" width="12.33203125" style="330" customWidth="1"/>
    <col min="13576" max="13576" width="8.1328125" style="330" customWidth="1"/>
    <col min="13577" max="13577" width="12.33203125" style="330" customWidth="1"/>
    <col min="13578" max="13579" width="9" style="330" customWidth="1"/>
    <col min="13580" max="13580" width="11.6640625" style="330" customWidth="1"/>
    <col min="13581" max="13586" width="8.33203125" style="330" customWidth="1"/>
    <col min="13587" max="13587" width="4.86328125" style="330" customWidth="1"/>
    <col min="13588" max="13824" width="11.53125" style="330"/>
    <col min="13825" max="13825" width="44.1328125" style="330" customWidth="1"/>
    <col min="13826" max="13826" width="10" style="330" customWidth="1"/>
    <col min="13827" max="13827" width="10.6640625" style="330" customWidth="1"/>
    <col min="13828" max="13828" width="11.33203125" style="330" customWidth="1"/>
    <col min="13829" max="13829" width="8.1328125" style="330" customWidth="1"/>
    <col min="13830" max="13830" width="12.33203125" style="330" bestFit="1" customWidth="1"/>
    <col min="13831" max="13831" width="12.33203125" style="330" customWidth="1"/>
    <col min="13832" max="13832" width="8.1328125" style="330" customWidth="1"/>
    <col min="13833" max="13833" width="12.33203125" style="330" customWidth="1"/>
    <col min="13834" max="13835" width="9" style="330" customWidth="1"/>
    <col min="13836" max="13836" width="11.6640625" style="330" customWidth="1"/>
    <col min="13837" max="13842" width="8.33203125" style="330" customWidth="1"/>
    <col min="13843" max="13843" width="4.86328125" style="330" customWidth="1"/>
    <col min="13844" max="14080" width="11.53125" style="330"/>
    <col min="14081" max="14081" width="44.1328125" style="330" customWidth="1"/>
    <col min="14082" max="14082" width="10" style="330" customWidth="1"/>
    <col min="14083" max="14083" width="10.6640625" style="330" customWidth="1"/>
    <col min="14084" max="14084" width="11.33203125" style="330" customWidth="1"/>
    <col min="14085" max="14085" width="8.1328125" style="330" customWidth="1"/>
    <col min="14086" max="14086" width="12.33203125" style="330" bestFit="1" customWidth="1"/>
    <col min="14087" max="14087" width="12.33203125" style="330" customWidth="1"/>
    <col min="14088" max="14088" width="8.1328125" style="330" customWidth="1"/>
    <col min="14089" max="14089" width="12.33203125" style="330" customWidth="1"/>
    <col min="14090" max="14091" width="9" style="330" customWidth="1"/>
    <col min="14092" max="14092" width="11.6640625" style="330" customWidth="1"/>
    <col min="14093" max="14098" width="8.33203125" style="330" customWidth="1"/>
    <col min="14099" max="14099" width="4.86328125" style="330" customWidth="1"/>
    <col min="14100" max="14336" width="11.53125" style="330"/>
    <col min="14337" max="14337" width="44.1328125" style="330" customWidth="1"/>
    <col min="14338" max="14338" width="10" style="330" customWidth="1"/>
    <col min="14339" max="14339" width="10.6640625" style="330" customWidth="1"/>
    <col min="14340" max="14340" width="11.33203125" style="330" customWidth="1"/>
    <col min="14341" max="14341" width="8.1328125" style="330" customWidth="1"/>
    <col min="14342" max="14342" width="12.33203125" style="330" bestFit="1" customWidth="1"/>
    <col min="14343" max="14343" width="12.33203125" style="330" customWidth="1"/>
    <col min="14344" max="14344" width="8.1328125" style="330" customWidth="1"/>
    <col min="14345" max="14345" width="12.33203125" style="330" customWidth="1"/>
    <col min="14346" max="14347" width="9" style="330" customWidth="1"/>
    <col min="14348" max="14348" width="11.6640625" style="330" customWidth="1"/>
    <col min="14349" max="14354" width="8.33203125" style="330" customWidth="1"/>
    <col min="14355" max="14355" width="4.86328125" style="330" customWidth="1"/>
    <col min="14356" max="14592" width="11.53125" style="330"/>
    <col min="14593" max="14593" width="44.1328125" style="330" customWidth="1"/>
    <col min="14594" max="14594" width="10" style="330" customWidth="1"/>
    <col min="14595" max="14595" width="10.6640625" style="330" customWidth="1"/>
    <col min="14596" max="14596" width="11.33203125" style="330" customWidth="1"/>
    <col min="14597" max="14597" width="8.1328125" style="330" customWidth="1"/>
    <col min="14598" max="14598" width="12.33203125" style="330" bestFit="1" customWidth="1"/>
    <col min="14599" max="14599" width="12.33203125" style="330" customWidth="1"/>
    <col min="14600" max="14600" width="8.1328125" style="330" customWidth="1"/>
    <col min="14601" max="14601" width="12.33203125" style="330" customWidth="1"/>
    <col min="14602" max="14603" width="9" style="330" customWidth="1"/>
    <col min="14604" max="14604" width="11.6640625" style="330" customWidth="1"/>
    <col min="14605" max="14610" width="8.33203125" style="330" customWidth="1"/>
    <col min="14611" max="14611" width="4.86328125" style="330" customWidth="1"/>
    <col min="14612" max="14848" width="11.53125" style="330"/>
    <col min="14849" max="14849" width="44.1328125" style="330" customWidth="1"/>
    <col min="14850" max="14850" width="10" style="330" customWidth="1"/>
    <col min="14851" max="14851" width="10.6640625" style="330" customWidth="1"/>
    <col min="14852" max="14852" width="11.33203125" style="330" customWidth="1"/>
    <col min="14853" max="14853" width="8.1328125" style="330" customWidth="1"/>
    <col min="14854" max="14854" width="12.33203125" style="330" bestFit="1" customWidth="1"/>
    <col min="14855" max="14855" width="12.33203125" style="330" customWidth="1"/>
    <col min="14856" max="14856" width="8.1328125" style="330" customWidth="1"/>
    <col min="14857" max="14857" width="12.33203125" style="330" customWidth="1"/>
    <col min="14858" max="14859" width="9" style="330" customWidth="1"/>
    <col min="14860" max="14860" width="11.6640625" style="330" customWidth="1"/>
    <col min="14861" max="14866" width="8.33203125" style="330" customWidth="1"/>
    <col min="14867" max="14867" width="4.86328125" style="330" customWidth="1"/>
    <col min="14868" max="15104" width="11.53125" style="330"/>
    <col min="15105" max="15105" width="44.1328125" style="330" customWidth="1"/>
    <col min="15106" max="15106" width="10" style="330" customWidth="1"/>
    <col min="15107" max="15107" width="10.6640625" style="330" customWidth="1"/>
    <col min="15108" max="15108" width="11.33203125" style="330" customWidth="1"/>
    <col min="15109" max="15109" width="8.1328125" style="330" customWidth="1"/>
    <col min="15110" max="15110" width="12.33203125" style="330" bestFit="1" customWidth="1"/>
    <col min="15111" max="15111" width="12.33203125" style="330" customWidth="1"/>
    <col min="15112" max="15112" width="8.1328125" style="330" customWidth="1"/>
    <col min="15113" max="15113" width="12.33203125" style="330" customWidth="1"/>
    <col min="15114" max="15115" width="9" style="330" customWidth="1"/>
    <col min="15116" max="15116" width="11.6640625" style="330" customWidth="1"/>
    <col min="15117" max="15122" width="8.33203125" style="330" customWidth="1"/>
    <col min="15123" max="15123" width="4.86328125" style="330" customWidth="1"/>
    <col min="15124" max="15360" width="11.53125" style="330"/>
    <col min="15361" max="15361" width="44.1328125" style="330" customWidth="1"/>
    <col min="15362" max="15362" width="10" style="330" customWidth="1"/>
    <col min="15363" max="15363" width="10.6640625" style="330" customWidth="1"/>
    <col min="15364" max="15364" width="11.33203125" style="330" customWidth="1"/>
    <col min="15365" max="15365" width="8.1328125" style="330" customWidth="1"/>
    <col min="15366" max="15366" width="12.33203125" style="330" bestFit="1" customWidth="1"/>
    <col min="15367" max="15367" width="12.33203125" style="330" customWidth="1"/>
    <col min="15368" max="15368" width="8.1328125" style="330" customWidth="1"/>
    <col min="15369" max="15369" width="12.33203125" style="330" customWidth="1"/>
    <col min="15370" max="15371" width="9" style="330" customWidth="1"/>
    <col min="15372" max="15372" width="11.6640625" style="330" customWidth="1"/>
    <col min="15373" max="15378" width="8.33203125" style="330" customWidth="1"/>
    <col min="15379" max="15379" width="4.86328125" style="330" customWidth="1"/>
    <col min="15380" max="15616" width="11.53125" style="330"/>
    <col min="15617" max="15617" width="44.1328125" style="330" customWidth="1"/>
    <col min="15618" max="15618" width="10" style="330" customWidth="1"/>
    <col min="15619" max="15619" width="10.6640625" style="330" customWidth="1"/>
    <col min="15620" max="15620" width="11.33203125" style="330" customWidth="1"/>
    <col min="15621" max="15621" width="8.1328125" style="330" customWidth="1"/>
    <col min="15622" max="15622" width="12.33203125" style="330" bestFit="1" customWidth="1"/>
    <col min="15623" max="15623" width="12.33203125" style="330" customWidth="1"/>
    <col min="15624" max="15624" width="8.1328125" style="330" customWidth="1"/>
    <col min="15625" max="15625" width="12.33203125" style="330" customWidth="1"/>
    <col min="15626" max="15627" width="9" style="330" customWidth="1"/>
    <col min="15628" max="15628" width="11.6640625" style="330" customWidth="1"/>
    <col min="15629" max="15634" width="8.33203125" style="330" customWidth="1"/>
    <col min="15635" max="15635" width="4.86328125" style="330" customWidth="1"/>
    <col min="15636" max="15872" width="11.53125" style="330"/>
    <col min="15873" max="15873" width="44.1328125" style="330" customWidth="1"/>
    <col min="15874" max="15874" width="10" style="330" customWidth="1"/>
    <col min="15875" max="15875" width="10.6640625" style="330" customWidth="1"/>
    <col min="15876" max="15876" width="11.33203125" style="330" customWidth="1"/>
    <col min="15877" max="15877" width="8.1328125" style="330" customWidth="1"/>
    <col min="15878" max="15878" width="12.33203125" style="330" bestFit="1" customWidth="1"/>
    <col min="15879" max="15879" width="12.33203125" style="330" customWidth="1"/>
    <col min="15880" max="15880" width="8.1328125" style="330" customWidth="1"/>
    <col min="15881" max="15881" width="12.33203125" style="330" customWidth="1"/>
    <col min="15882" max="15883" width="9" style="330" customWidth="1"/>
    <col min="15884" max="15884" width="11.6640625" style="330" customWidth="1"/>
    <col min="15885" max="15890" width="8.33203125" style="330" customWidth="1"/>
    <col min="15891" max="15891" width="4.86328125" style="330" customWidth="1"/>
    <col min="15892" max="16128" width="11.53125" style="330"/>
    <col min="16129" max="16129" width="44.1328125" style="330" customWidth="1"/>
    <col min="16130" max="16130" width="10" style="330" customWidth="1"/>
    <col min="16131" max="16131" width="10.6640625" style="330" customWidth="1"/>
    <col min="16132" max="16132" width="11.33203125" style="330" customWidth="1"/>
    <col min="16133" max="16133" width="8.1328125" style="330" customWidth="1"/>
    <col min="16134" max="16134" width="12.33203125" style="330" bestFit="1" customWidth="1"/>
    <col min="16135" max="16135" width="12.33203125" style="330" customWidth="1"/>
    <col min="16136" max="16136" width="8.1328125" style="330" customWidth="1"/>
    <col min="16137" max="16137" width="12.33203125" style="330" customWidth="1"/>
    <col min="16138" max="16139" width="9" style="330" customWidth="1"/>
    <col min="16140" max="16140" width="11.6640625" style="330" customWidth="1"/>
    <col min="16141" max="16146" width="8.33203125" style="330" customWidth="1"/>
    <col min="16147" max="16147" width="4.86328125" style="330" customWidth="1"/>
    <col min="16148" max="16384" width="11.53125" style="330"/>
  </cols>
  <sheetData>
    <row r="1" spans="1:22" s="205" customFormat="1" ht="29" customHeight="1" x14ac:dyDescent="0.65">
      <c r="A1" s="198" t="s">
        <v>0</v>
      </c>
      <c r="B1" s="199"/>
      <c r="C1" s="199"/>
      <c r="D1" s="200"/>
      <c r="E1" s="199"/>
      <c r="F1" s="199"/>
      <c r="G1" s="201"/>
      <c r="H1" s="202"/>
      <c r="I1" s="203"/>
      <c r="J1" s="203"/>
      <c r="K1" s="203"/>
      <c r="L1" s="203"/>
      <c r="M1" s="203"/>
      <c r="N1" s="203"/>
      <c r="O1" s="203"/>
      <c r="P1" s="203"/>
      <c r="Q1" s="203"/>
      <c r="R1" s="203"/>
      <c r="S1" s="329"/>
    </row>
    <row r="2" spans="1:22" s="210" customFormat="1" ht="13.25" customHeight="1" x14ac:dyDescent="0.45">
      <c r="A2" s="206"/>
      <c r="B2" s="207"/>
      <c r="C2" s="207"/>
      <c r="D2" s="208"/>
      <c r="E2" s="209"/>
      <c r="F2" s="209"/>
      <c r="G2" s="209"/>
      <c r="H2" s="206"/>
      <c r="I2" s="206"/>
      <c r="J2" s="206"/>
      <c r="K2" s="206"/>
      <c r="L2" s="206"/>
      <c r="M2" s="206"/>
      <c r="N2" s="206"/>
      <c r="O2" s="206"/>
      <c r="P2" s="206"/>
      <c r="Q2" s="206"/>
      <c r="R2" s="206"/>
      <c r="S2" s="337"/>
    </row>
    <row r="3" spans="1:22" s="210" customFormat="1" ht="13.25" customHeight="1" x14ac:dyDescent="0.45">
      <c r="A3" s="211"/>
      <c r="B3" s="207"/>
      <c r="C3" s="365" t="s">
        <v>90</v>
      </c>
      <c r="D3" s="365"/>
      <c r="E3" s="365"/>
      <c r="F3" s="212"/>
      <c r="G3" s="213"/>
      <c r="H3" s="207"/>
      <c r="I3" s="207"/>
      <c r="J3" s="207"/>
      <c r="K3" s="207"/>
      <c r="L3" s="207"/>
      <c r="M3" s="207"/>
      <c r="N3" s="207"/>
      <c r="O3" s="207"/>
      <c r="P3" s="207"/>
      <c r="Q3" s="207"/>
      <c r="R3" s="207"/>
      <c r="S3" s="337"/>
    </row>
    <row r="4" spans="1:22" s="210" customFormat="1" ht="13.25" customHeight="1" x14ac:dyDescent="0.45">
      <c r="A4" s="211"/>
      <c r="B4" s="207"/>
      <c r="C4" s="365"/>
      <c r="D4" s="365"/>
      <c r="E4" s="365"/>
      <c r="F4" s="212"/>
      <c r="G4" s="213"/>
      <c r="H4" s="207"/>
      <c r="I4" s="207"/>
      <c r="J4" s="207"/>
      <c r="K4" s="207"/>
      <c r="L4" s="207"/>
      <c r="M4" s="207"/>
      <c r="N4" s="207"/>
      <c r="O4" s="207"/>
      <c r="P4" s="207"/>
      <c r="Q4" s="207"/>
      <c r="R4" s="207"/>
      <c r="S4" s="337"/>
    </row>
    <row r="5" spans="1:22" s="210" customFormat="1" ht="13.25" customHeight="1" thickBot="1" x14ac:dyDescent="0.5">
      <c r="A5" s="209"/>
      <c r="B5" s="209"/>
      <c r="C5" s="209"/>
      <c r="D5" s="214"/>
      <c r="E5" s="209"/>
      <c r="F5" s="215"/>
      <c r="G5" s="215"/>
      <c r="H5" s="207"/>
      <c r="I5" s="207"/>
      <c r="J5" s="207"/>
      <c r="K5" s="207"/>
      <c r="L5" s="207"/>
      <c r="M5" s="207"/>
      <c r="N5" s="207"/>
      <c r="O5" s="207"/>
      <c r="P5" s="207"/>
      <c r="Q5" s="207"/>
      <c r="R5" s="207"/>
      <c r="S5" s="337"/>
    </row>
    <row r="6" spans="1:22" s="210" customFormat="1" ht="13.25" customHeight="1" x14ac:dyDescent="0.4">
      <c r="A6" s="216" t="s">
        <v>91</v>
      </c>
      <c r="B6" s="217"/>
      <c r="C6" s="218"/>
      <c r="D6" s="219" t="s">
        <v>1</v>
      </c>
      <c r="E6" s="216"/>
      <c r="F6" s="219" t="s">
        <v>2</v>
      </c>
      <c r="G6" s="208"/>
      <c r="H6" s="220"/>
      <c r="I6" s="204"/>
      <c r="J6" s="204"/>
      <c r="K6" s="204"/>
      <c r="L6" s="204"/>
      <c r="M6" s="207"/>
      <c r="N6" s="204"/>
      <c r="O6" s="207"/>
      <c r="P6" s="207"/>
      <c r="Q6" s="207"/>
      <c r="R6" s="207"/>
      <c r="S6" s="337"/>
    </row>
    <row r="7" spans="1:22" s="210" customFormat="1" ht="13.25" customHeight="1" x14ac:dyDescent="0.55000000000000004">
      <c r="A7" s="209"/>
      <c r="B7" s="221"/>
      <c r="C7" s="209"/>
      <c r="D7" s="180" t="s">
        <v>111</v>
      </c>
      <c r="E7" s="181"/>
      <c r="F7" s="338" t="s">
        <v>111</v>
      </c>
      <c r="G7" s="222"/>
      <c r="H7" s="364" t="s">
        <v>99</v>
      </c>
      <c r="I7" s="364"/>
      <c r="J7" s="364"/>
      <c r="K7" s="364"/>
      <c r="L7" s="364"/>
      <c r="M7" s="364"/>
      <c r="N7" s="364"/>
      <c r="O7" s="202"/>
      <c r="P7" s="202"/>
      <c r="Q7" s="202"/>
      <c r="R7" s="202"/>
      <c r="S7" s="223"/>
      <c r="T7" s="223"/>
      <c r="U7" s="223"/>
    </row>
    <row r="8" spans="1:22" s="205" customFormat="1" ht="17.25" customHeight="1" x14ac:dyDescent="0.55000000000000004">
      <c r="A8" s="224" t="s">
        <v>5</v>
      </c>
      <c r="B8" s="225"/>
      <c r="C8" s="226" t="s">
        <v>92</v>
      </c>
      <c r="D8" s="182"/>
      <c r="E8" s="183"/>
      <c r="F8" s="182"/>
      <c r="G8" s="228"/>
      <c r="H8" s="364"/>
      <c r="I8" s="364"/>
      <c r="J8" s="364"/>
      <c r="K8" s="364"/>
      <c r="L8" s="364"/>
      <c r="M8" s="364"/>
      <c r="N8" s="364"/>
      <c r="O8" s="202"/>
      <c r="P8" s="202"/>
      <c r="Q8" s="202"/>
      <c r="R8" s="202"/>
      <c r="S8" s="223"/>
      <c r="T8" s="223"/>
      <c r="U8" s="223"/>
      <c r="V8" s="223"/>
    </row>
    <row r="9" spans="1:22" s="205" customFormat="1" ht="13.25" customHeight="1" x14ac:dyDescent="0.55000000000000004">
      <c r="A9" s="229" t="s">
        <v>6</v>
      </c>
      <c r="B9" s="204"/>
      <c r="C9" s="230" t="s">
        <v>7</v>
      </c>
      <c r="D9" s="184"/>
      <c r="E9" s="185"/>
      <c r="F9" s="184"/>
      <c r="G9" s="231"/>
      <c r="H9" s="364"/>
      <c r="I9" s="364"/>
      <c r="J9" s="364"/>
      <c r="K9" s="364"/>
      <c r="L9" s="364"/>
      <c r="M9" s="364"/>
      <c r="N9" s="364"/>
      <c r="O9" s="202"/>
      <c r="P9" s="202"/>
      <c r="Q9" s="202"/>
      <c r="R9" s="202"/>
      <c r="S9" s="223"/>
      <c r="T9" s="223"/>
      <c r="U9" s="223"/>
      <c r="V9" s="223"/>
    </row>
    <row r="10" spans="1:22" s="205" customFormat="1" ht="15.4" x14ac:dyDescent="0.45">
      <c r="A10" s="229" t="s">
        <v>8</v>
      </c>
      <c r="B10" s="204"/>
      <c r="C10" s="232" t="s">
        <v>9</v>
      </c>
      <c r="D10" s="184"/>
      <c r="E10" s="186"/>
      <c r="F10" s="184"/>
      <c r="G10" s="233"/>
      <c r="H10" s="234" t="s">
        <v>1</v>
      </c>
      <c r="I10" s="201"/>
      <c r="J10" s="204"/>
      <c r="K10" s="201"/>
      <c r="L10" s="204"/>
      <c r="M10" s="235"/>
      <c r="N10" s="235"/>
      <c r="O10" s="201"/>
      <c r="P10" s="201"/>
      <c r="Q10" s="201"/>
      <c r="R10" s="201"/>
    </row>
    <row r="11" spans="1:22" s="205" customFormat="1" ht="17.649999999999999" x14ac:dyDescent="0.5">
      <c r="A11" s="229" t="s">
        <v>10</v>
      </c>
      <c r="B11" s="204"/>
      <c r="C11" s="236" t="s">
        <v>7</v>
      </c>
      <c r="D11" s="187">
        <f>D9*(1-32%)*POWER((1-8%),D10)*POWER((1+2%),D10)</f>
        <v>0</v>
      </c>
      <c r="E11" s="185"/>
      <c r="F11" s="187">
        <f>F9*(1-40%)*POWER((1-11.5%),F10)*POWER((1+2%),F10)</f>
        <v>0</v>
      </c>
      <c r="G11" s="238"/>
      <c r="H11" s="239" t="s">
        <v>148</v>
      </c>
      <c r="I11" s="225"/>
      <c r="J11" s="225"/>
      <c r="K11" s="240"/>
      <c r="L11" s="225"/>
      <c r="M11" s="241"/>
      <c r="N11" s="241"/>
      <c r="O11" s="201"/>
      <c r="P11" s="201"/>
      <c r="Q11" s="201"/>
      <c r="R11" s="201"/>
    </row>
    <row r="12" spans="1:22" s="205" customFormat="1" x14ac:dyDescent="0.45">
      <c r="A12" s="229" t="s">
        <v>11</v>
      </c>
      <c r="B12" s="204"/>
      <c r="C12" s="232" t="s">
        <v>12</v>
      </c>
      <c r="D12" s="184"/>
      <c r="E12" s="186"/>
      <c r="F12" s="184"/>
      <c r="G12" s="242"/>
      <c r="H12" s="243" t="s">
        <v>13</v>
      </c>
      <c r="I12" s="201"/>
      <c r="J12" s="361" t="s">
        <v>76</v>
      </c>
      <c r="K12" s="361"/>
      <c r="L12" s="361"/>
      <c r="M12" s="244"/>
      <c r="N12" s="244"/>
      <c r="O12" s="201"/>
      <c r="P12" s="201"/>
      <c r="Q12" s="201"/>
      <c r="R12" s="201"/>
    </row>
    <row r="13" spans="1:22" s="205" customFormat="1" x14ac:dyDescent="0.45">
      <c r="A13" s="229" t="s">
        <v>78</v>
      </c>
      <c r="B13" s="204"/>
      <c r="C13" s="232" t="s">
        <v>12</v>
      </c>
      <c r="D13" s="187">
        <f>D10*D12</f>
        <v>0</v>
      </c>
      <c r="E13" s="186"/>
      <c r="F13" s="187">
        <f>F10*F12</f>
        <v>0</v>
      </c>
      <c r="G13" s="242"/>
      <c r="H13" s="201"/>
      <c r="I13" s="201"/>
      <c r="J13" s="361"/>
      <c r="K13" s="361"/>
      <c r="L13" s="361"/>
      <c r="M13" s="201"/>
      <c r="N13" s="201"/>
      <c r="O13" s="201"/>
      <c r="P13" s="201"/>
      <c r="Q13" s="201"/>
      <c r="R13" s="201"/>
    </row>
    <row r="14" spans="1:22" s="205" customFormat="1" x14ac:dyDescent="0.45">
      <c r="A14" s="229" t="s">
        <v>14</v>
      </c>
      <c r="B14" s="204"/>
      <c r="C14" s="232" t="s">
        <v>15</v>
      </c>
      <c r="D14" s="188"/>
      <c r="E14" s="185"/>
      <c r="F14" s="189"/>
      <c r="G14" s="238"/>
      <c r="H14" s="201" t="s">
        <v>131</v>
      </c>
      <c r="I14" s="245"/>
      <c r="J14" s="245"/>
      <c r="K14" s="246">
        <v>2E-3</v>
      </c>
      <c r="L14" s="201"/>
      <c r="M14" s="244"/>
      <c r="N14" s="244"/>
      <c r="O14" s="201"/>
      <c r="P14" s="201"/>
      <c r="Q14" s="201"/>
      <c r="R14" s="201"/>
    </row>
    <row r="15" spans="1:22" s="205" customFormat="1" x14ac:dyDescent="0.45">
      <c r="A15" s="229" t="s">
        <v>16</v>
      </c>
      <c r="B15" s="204"/>
      <c r="C15" s="236" t="s">
        <v>17</v>
      </c>
      <c r="D15" s="190"/>
      <c r="E15" s="185"/>
      <c r="F15" s="186"/>
      <c r="G15" s="238"/>
      <c r="H15" s="201" t="s">
        <v>132</v>
      </c>
      <c r="I15" s="245"/>
      <c r="J15" s="245"/>
      <c r="K15" s="246">
        <v>5.0000000000000001E-3</v>
      </c>
      <c r="L15" s="201"/>
      <c r="M15" s="244"/>
      <c r="N15" s="244"/>
      <c r="O15" s="201"/>
      <c r="P15" s="201"/>
      <c r="Q15" s="201"/>
      <c r="R15" s="201"/>
    </row>
    <row r="16" spans="1:22" s="205" customFormat="1" x14ac:dyDescent="0.45">
      <c r="A16" s="229" t="s">
        <v>130</v>
      </c>
      <c r="B16" s="247"/>
      <c r="C16" s="236" t="s">
        <v>18</v>
      </c>
      <c r="D16" s="187">
        <f>F12*D14*D15*15%</f>
        <v>0</v>
      </c>
      <c r="E16" s="185"/>
      <c r="F16" s="186"/>
      <c r="G16" s="231"/>
      <c r="H16" s="201" t="s">
        <v>133</v>
      </c>
      <c r="I16" s="245"/>
      <c r="J16" s="245"/>
      <c r="K16" s="246">
        <v>1.4E-2</v>
      </c>
      <c r="L16" s="201"/>
      <c r="M16" s="244"/>
      <c r="N16" s="244"/>
      <c r="O16" s="201"/>
      <c r="P16" s="201"/>
      <c r="Q16" s="201"/>
      <c r="R16" s="201"/>
    </row>
    <row r="17" spans="1:18" s="205" customFormat="1" x14ac:dyDescent="0.45">
      <c r="A17" s="229" t="s">
        <v>19</v>
      </c>
      <c r="B17" s="248"/>
      <c r="C17" s="232" t="s">
        <v>20</v>
      </c>
      <c r="D17" s="184"/>
      <c r="E17" s="185"/>
      <c r="F17" s="186"/>
      <c r="G17" s="248"/>
      <c r="H17" s="201" t="s">
        <v>134</v>
      </c>
      <c r="I17" s="245"/>
      <c r="J17" s="245"/>
      <c r="K17" s="246">
        <v>2.1999999999999999E-2</v>
      </c>
      <c r="L17" s="201"/>
      <c r="M17" s="244"/>
      <c r="N17" s="244"/>
      <c r="O17" s="201"/>
      <c r="P17" s="201"/>
      <c r="Q17" s="201"/>
      <c r="R17" s="201"/>
    </row>
    <row r="18" spans="1:18" s="205" customFormat="1" x14ac:dyDescent="0.45">
      <c r="A18" s="229" t="s">
        <v>93</v>
      </c>
      <c r="B18" s="249"/>
      <c r="C18" s="236" t="s">
        <v>18</v>
      </c>
      <c r="D18" s="187">
        <f>M22</f>
        <v>0</v>
      </c>
      <c r="E18" s="191"/>
      <c r="F18" s="187">
        <f>M36</f>
        <v>0</v>
      </c>
      <c r="G18" s="231"/>
      <c r="H18" s="201" t="s">
        <v>126</v>
      </c>
      <c r="I18" s="245"/>
      <c r="J18" s="245"/>
      <c r="K18" s="246">
        <v>3.5999999999999997E-2</v>
      </c>
      <c r="L18" s="201"/>
      <c r="M18" s="237"/>
      <c r="N18" s="237"/>
      <c r="O18" s="201"/>
      <c r="P18" s="201"/>
      <c r="Q18" s="201"/>
      <c r="R18" s="201"/>
    </row>
    <row r="19" spans="1:18" s="205" customFormat="1" x14ac:dyDescent="0.45">
      <c r="A19" s="229" t="s">
        <v>96</v>
      </c>
      <c r="B19" s="250">
        <v>0.02</v>
      </c>
      <c r="C19" s="236" t="s">
        <v>18</v>
      </c>
      <c r="D19" s="187">
        <f>D9*B19</f>
        <v>0</v>
      </c>
      <c r="E19" s="192">
        <v>0.01</v>
      </c>
      <c r="F19" s="187">
        <f>E19*F9</f>
        <v>0</v>
      </c>
      <c r="G19" s="242"/>
      <c r="H19" s="201" t="s">
        <v>127</v>
      </c>
      <c r="I19" s="245"/>
      <c r="J19" s="245"/>
      <c r="K19" s="246">
        <v>0.05</v>
      </c>
      <c r="L19" s="201"/>
      <c r="M19" s="237"/>
      <c r="N19" s="237"/>
      <c r="O19" s="201"/>
      <c r="P19" s="201"/>
      <c r="Q19" s="201"/>
      <c r="R19" s="201"/>
    </row>
    <row r="20" spans="1:18" s="205" customFormat="1" ht="14.45" customHeight="1" x14ac:dyDescent="0.45">
      <c r="A20" s="229" t="s">
        <v>95</v>
      </c>
      <c r="B20" s="204"/>
      <c r="C20" s="236" t="s">
        <v>21</v>
      </c>
      <c r="D20" s="190"/>
      <c r="E20" s="193"/>
      <c r="F20" s="194">
        <f>D20</f>
        <v>0</v>
      </c>
      <c r="G20" s="242"/>
      <c r="H20" s="362" t="s">
        <v>129</v>
      </c>
      <c r="I20" s="362"/>
      <c r="J20" s="362"/>
      <c r="K20" s="362"/>
      <c r="L20" s="201"/>
      <c r="M20" s="251">
        <f>IF(AND(D13&gt;0,D13&lt;3001),K14,0)+IF(AND(D13&gt;3000,D13&lt;6001),K15,0)+IF(AND(D13&gt;6000,D13&lt;9001),K16,0)+IF(AND(D13&gt;9000,D13&lt;12001),K17,0)+IF(AND(D13&gt;12000,D13&lt;15001),K18,0)+IF(D13&gt;15000,K19,0)</f>
        <v>0</v>
      </c>
      <c r="N20" s="201"/>
      <c r="O20" s="201"/>
      <c r="P20" s="201"/>
      <c r="Q20" s="201"/>
      <c r="R20" s="201"/>
    </row>
    <row r="21" spans="1:18" s="205" customFormat="1" x14ac:dyDescent="0.45">
      <c r="A21" s="229" t="s">
        <v>22</v>
      </c>
      <c r="B21" s="204"/>
      <c r="C21" s="232" t="s">
        <v>23</v>
      </c>
      <c r="D21" s="186"/>
      <c r="E21" s="195"/>
      <c r="F21" s="190"/>
      <c r="G21" s="252"/>
      <c r="H21" s="362"/>
      <c r="I21" s="362"/>
      <c r="J21" s="362"/>
      <c r="K21" s="362"/>
      <c r="L21" s="253"/>
      <c r="M21" s="253"/>
      <c r="N21" s="201"/>
      <c r="O21" s="201"/>
      <c r="P21" s="201"/>
      <c r="Q21" s="201"/>
      <c r="R21" s="201"/>
    </row>
    <row r="22" spans="1:18" s="205" customFormat="1" x14ac:dyDescent="0.45">
      <c r="A22" s="229" t="s">
        <v>24</v>
      </c>
      <c r="B22" s="204"/>
      <c r="C22" s="232" t="s">
        <v>25</v>
      </c>
      <c r="D22" s="186"/>
      <c r="E22" s="195"/>
      <c r="F22" s="190"/>
      <c r="G22" s="254"/>
      <c r="H22" s="255" t="s">
        <v>142</v>
      </c>
      <c r="I22" s="201"/>
      <c r="J22" s="204"/>
      <c r="K22" s="201"/>
      <c r="L22" s="201"/>
      <c r="M22" s="256">
        <f>M20*D9</f>
        <v>0</v>
      </c>
      <c r="N22" s="201"/>
      <c r="O22" s="201"/>
      <c r="P22" s="201"/>
      <c r="Q22" s="201"/>
      <c r="R22" s="201"/>
    </row>
    <row r="23" spans="1:18" s="205" customFormat="1" x14ac:dyDescent="0.45">
      <c r="A23" s="229" t="s">
        <v>121</v>
      </c>
      <c r="B23" s="204"/>
      <c r="C23" s="232" t="s">
        <v>21</v>
      </c>
      <c r="D23" s="186"/>
      <c r="E23" s="195"/>
      <c r="F23" s="196"/>
      <c r="G23" s="238"/>
      <c r="H23" s="255" t="s">
        <v>141</v>
      </c>
      <c r="I23" s="201"/>
      <c r="J23" s="204"/>
      <c r="K23" s="201"/>
      <c r="L23" s="201"/>
      <c r="M23" s="257" t="e">
        <f>M22/D12</f>
        <v>#DIV/0!</v>
      </c>
      <c r="N23" s="201"/>
      <c r="O23" s="201"/>
      <c r="P23" s="201"/>
      <c r="Q23" s="201"/>
      <c r="R23" s="201"/>
    </row>
    <row r="24" spans="1:18" s="205" customFormat="1" x14ac:dyDescent="0.45">
      <c r="A24" s="229" t="s">
        <v>94</v>
      </c>
      <c r="B24" s="204"/>
      <c r="C24" s="232" t="s">
        <v>27</v>
      </c>
      <c r="D24" s="197">
        <f>F24</f>
        <v>0</v>
      </c>
      <c r="E24" s="197"/>
      <c r="F24" s="197">
        <f>F21*1000*F22*F23/100/10000</f>
        <v>0</v>
      </c>
      <c r="G24" s="258"/>
      <c r="H24" s="255"/>
      <c r="I24" s="201"/>
      <c r="J24" s="204"/>
      <c r="K24" s="259"/>
      <c r="L24" s="204"/>
      <c r="M24" s="204"/>
      <c r="N24" s="259"/>
      <c r="O24" s="201"/>
      <c r="P24" s="201"/>
      <c r="Q24" s="201"/>
      <c r="R24" s="201"/>
    </row>
    <row r="25" spans="1:18" s="205" customFormat="1" ht="15.4" x14ac:dyDescent="0.45">
      <c r="A25" s="204"/>
      <c r="B25" s="204"/>
      <c r="C25" s="260"/>
      <c r="D25" s="261"/>
      <c r="E25" s="231"/>
      <c r="F25" s="261"/>
      <c r="G25" s="261"/>
      <c r="H25" s="234" t="s">
        <v>2</v>
      </c>
      <c r="I25" s="201"/>
      <c r="J25" s="204"/>
      <c r="K25" s="201"/>
      <c r="L25" s="204"/>
      <c r="M25" s="235"/>
      <c r="N25" s="235"/>
      <c r="O25" s="201"/>
      <c r="P25" s="201"/>
      <c r="Q25" s="201"/>
      <c r="R25" s="201"/>
    </row>
    <row r="26" spans="1:18" s="205" customFormat="1" ht="17.649999999999999" x14ac:dyDescent="0.5">
      <c r="A26" s="225"/>
      <c r="B26" s="225"/>
      <c r="C26" s="262"/>
      <c r="D26" s="227"/>
      <c r="E26" s="225"/>
      <c r="F26" s="227"/>
      <c r="G26" s="261"/>
      <c r="H26" s="239" t="s">
        <v>148</v>
      </c>
      <c r="I26" s="225"/>
      <c r="J26" s="225"/>
      <c r="K26" s="240"/>
      <c r="L26" s="225"/>
      <c r="M26" s="241">
        <v>0.28999999999999998</v>
      </c>
      <c r="N26" s="241"/>
      <c r="O26" s="201"/>
      <c r="P26" s="201"/>
      <c r="Q26" s="201"/>
      <c r="R26" s="201"/>
    </row>
    <row r="27" spans="1:18" s="205" customFormat="1" ht="14.45" customHeight="1" x14ac:dyDescent="0.45">
      <c r="A27" s="263" t="s">
        <v>122</v>
      </c>
      <c r="B27" s="204"/>
      <c r="C27" s="260"/>
      <c r="D27" s="231"/>
      <c r="E27" s="204"/>
      <c r="F27" s="231"/>
      <c r="G27" s="231"/>
      <c r="H27" s="243" t="s">
        <v>13</v>
      </c>
      <c r="I27" s="201"/>
      <c r="J27" s="361" t="s">
        <v>76</v>
      </c>
      <c r="K27" s="361"/>
      <c r="L27" s="361"/>
      <c r="M27" s="244"/>
      <c r="N27" s="244"/>
      <c r="O27" s="201"/>
      <c r="P27" s="201"/>
      <c r="Q27" s="201"/>
      <c r="R27" s="201"/>
    </row>
    <row r="28" spans="1:18" s="205" customFormat="1" ht="13.25" customHeight="1" x14ac:dyDescent="0.45">
      <c r="A28" s="264" t="s">
        <v>98</v>
      </c>
      <c r="B28" s="204"/>
      <c r="C28" s="236" t="s">
        <v>7</v>
      </c>
      <c r="D28" s="237" t="e">
        <f>PMT(D20/100/365,365*D10,D9,-D11,0)*-365</f>
        <v>#NUM!</v>
      </c>
      <c r="E28" s="265"/>
      <c r="F28" s="237" t="e">
        <f>PMT(F20/100/365,F10*365,F9,-F11)*-365</f>
        <v>#NUM!</v>
      </c>
      <c r="G28" s="231"/>
      <c r="H28" s="201"/>
      <c r="I28" s="201"/>
      <c r="J28" s="361"/>
      <c r="K28" s="361"/>
      <c r="L28" s="361"/>
      <c r="M28" s="201"/>
      <c r="N28" s="201"/>
      <c r="O28" s="201"/>
      <c r="P28" s="201"/>
      <c r="Q28" s="201"/>
      <c r="R28" s="201"/>
    </row>
    <row r="29" spans="1:18" s="205" customFormat="1" ht="13.25" customHeight="1" x14ac:dyDescent="0.45">
      <c r="A29" s="229" t="s">
        <v>28</v>
      </c>
      <c r="B29" s="204"/>
      <c r="C29" s="236" t="s">
        <v>7</v>
      </c>
      <c r="D29" s="237">
        <f>D19</f>
        <v>0</v>
      </c>
      <c r="E29" s="266"/>
      <c r="F29" s="237">
        <f>F19</f>
        <v>0</v>
      </c>
      <c r="G29" s="242"/>
      <c r="H29" s="201" t="s">
        <v>77</v>
      </c>
      <c r="I29" s="245"/>
      <c r="J29" s="245"/>
      <c r="K29" s="246">
        <v>2E-3</v>
      </c>
      <c r="L29" s="201"/>
      <c r="M29" s="244"/>
      <c r="N29" s="244"/>
      <c r="O29" s="201"/>
      <c r="P29" s="201"/>
      <c r="Q29" s="201"/>
      <c r="R29" s="201"/>
    </row>
    <row r="30" spans="1:18" s="205" customFormat="1" ht="13.25" customHeight="1" x14ac:dyDescent="0.45">
      <c r="A30" s="267" t="s">
        <v>29</v>
      </c>
      <c r="B30" s="204"/>
      <c r="C30" s="236" t="s">
        <v>7</v>
      </c>
      <c r="D30" s="237" t="e">
        <f>SUM(D28:D29)</f>
        <v>#NUM!</v>
      </c>
      <c r="E30" s="268"/>
      <c r="F30" s="237" t="e">
        <f>SUM(F28:F29)</f>
        <v>#NUM!</v>
      </c>
      <c r="G30" s="242"/>
      <c r="H30" s="201" t="s">
        <v>137</v>
      </c>
      <c r="I30" s="245"/>
      <c r="J30" s="245"/>
      <c r="K30" s="246">
        <v>1.4E-2</v>
      </c>
      <c r="L30" s="201"/>
      <c r="M30" s="244"/>
      <c r="N30" s="244"/>
      <c r="O30" s="201"/>
      <c r="P30" s="201"/>
      <c r="Q30" s="201"/>
      <c r="R30" s="201"/>
    </row>
    <row r="31" spans="1:18" s="205" customFormat="1" ht="13.25" customHeight="1" x14ac:dyDescent="0.45">
      <c r="A31" s="269" t="s">
        <v>97</v>
      </c>
      <c r="B31" s="270"/>
      <c r="C31" s="270" t="s">
        <v>20</v>
      </c>
      <c r="D31" s="271" t="e">
        <f>D30/D12</f>
        <v>#NUM!</v>
      </c>
      <c r="E31" s="272"/>
      <c r="F31" s="271" t="e">
        <f>F30/F12</f>
        <v>#NUM!</v>
      </c>
      <c r="G31" s="242"/>
      <c r="H31" s="201" t="s">
        <v>138</v>
      </c>
      <c r="I31" s="245"/>
      <c r="J31" s="245"/>
      <c r="K31" s="246">
        <v>3.5000000000000003E-2</v>
      </c>
      <c r="L31" s="201"/>
      <c r="M31" s="244"/>
      <c r="N31" s="244"/>
      <c r="O31" s="201"/>
      <c r="P31" s="201"/>
      <c r="Q31" s="201"/>
      <c r="R31" s="201"/>
    </row>
    <row r="32" spans="1:18" s="205" customFormat="1" x14ac:dyDescent="0.45">
      <c r="A32" s="273"/>
      <c r="B32" s="235"/>
      <c r="C32" s="235"/>
      <c r="D32" s="274"/>
      <c r="E32" s="275"/>
      <c r="F32" s="274"/>
      <c r="G32" s="276"/>
      <c r="H32" s="201" t="s">
        <v>139</v>
      </c>
      <c r="I32" s="245"/>
      <c r="J32" s="245"/>
      <c r="K32" s="246">
        <v>0.05</v>
      </c>
      <c r="L32" s="201"/>
      <c r="M32" s="244"/>
      <c r="N32" s="244"/>
      <c r="O32" s="201"/>
      <c r="P32" s="201"/>
      <c r="Q32" s="201"/>
      <c r="R32" s="201"/>
    </row>
    <row r="33" spans="1:18" s="205" customFormat="1" x14ac:dyDescent="0.45">
      <c r="A33" s="267"/>
      <c r="B33" s="204"/>
      <c r="C33" s="204"/>
      <c r="D33" s="277"/>
      <c r="E33" s="204"/>
      <c r="F33" s="231"/>
      <c r="G33" s="277"/>
      <c r="H33" s="201" t="s">
        <v>140</v>
      </c>
      <c r="I33" s="245"/>
      <c r="J33" s="245"/>
      <c r="K33" s="246">
        <v>7.0000000000000007E-2</v>
      </c>
      <c r="L33" s="201"/>
      <c r="M33" s="237"/>
      <c r="N33" s="237"/>
      <c r="O33" s="201"/>
      <c r="P33" s="201"/>
      <c r="Q33" s="201"/>
      <c r="R33" s="201"/>
    </row>
    <row r="34" spans="1:18" s="205" customFormat="1" x14ac:dyDescent="0.45">
      <c r="A34" s="263" t="s">
        <v>30</v>
      </c>
      <c r="B34" s="204"/>
      <c r="C34" s="204"/>
      <c r="D34" s="277"/>
      <c r="E34" s="204"/>
      <c r="F34" s="231"/>
      <c r="G34" s="231"/>
      <c r="H34" s="362" t="s">
        <v>129</v>
      </c>
      <c r="I34" s="362"/>
      <c r="J34" s="362"/>
      <c r="K34" s="362"/>
      <c r="L34" s="201"/>
      <c r="M34" s="251">
        <f>IF(AND(F13&gt;0,F13&lt;501),K29,0)+IF(AND(F13&gt;500,F13&lt;1001),K30,0)+IF(AND(F13&gt;1000,F13&lt;1501),K31,0)+IF(AND(F13&gt;1500,F13&lt;2001),K32,0)+IF(F13&gt;2000,K33,0)</f>
        <v>0</v>
      </c>
      <c r="N34" s="201"/>
      <c r="O34" s="201"/>
      <c r="P34" s="201"/>
      <c r="Q34" s="201"/>
      <c r="R34" s="201"/>
    </row>
    <row r="35" spans="1:18" s="205" customFormat="1" ht="14.45" customHeight="1" x14ac:dyDescent="0.45">
      <c r="A35" s="229" t="s">
        <v>31</v>
      </c>
      <c r="B35" s="204"/>
      <c r="C35" s="278" t="s">
        <v>7</v>
      </c>
      <c r="D35" s="237">
        <f>F12*D14*D15</f>
        <v>0</v>
      </c>
      <c r="E35" s="204"/>
      <c r="F35" s="231"/>
      <c r="G35" s="231"/>
      <c r="H35" s="362"/>
      <c r="I35" s="362"/>
      <c r="J35" s="362"/>
      <c r="K35" s="362"/>
      <c r="L35" s="253"/>
      <c r="M35" s="253"/>
      <c r="N35" s="201"/>
      <c r="O35" s="201"/>
      <c r="P35" s="201"/>
      <c r="Q35" s="201"/>
      <c r="R35" s="201"/>
    </row>
    <row r="36" spans="1:18" s="205" customFormat="1" x14ac:dyDescent="0.45">
      <c r="A36" s="229" t="s">
        <v>32</v>
      </c>
      <c r="B36" s="204"/>
      <c r="C36" s="278" t="s">
        <v>7</v>
      </c>
      <c r="D36" s="237">
        <f>D16</f>
        <v>0</v>
      </c>
      <c r="E36" s="204"/>
      <c r="F36" s="279"/>
      <c r="G36" s="231"/>
      <c r="H36" s="255" t="s">
        <v>142</v>
      </c>
      <c r="I36" s="201"/>
      <c r="J36" s="204"/>
      <c r="K36" s="201"/>
      <c r="L36" s="201"/>
      <c r="M36" s="256">
        <f>M34*F9</f>
        <v>0</v>
      </c>
      <c r="N36" s="201"/>
      <c r="O36" s="201"/>
      <c r="P36" s="201"/>
      <c r="Q36" s="201"/>
      <c r="R36" s="201"/>
    </row>
    <row r="37" spans="1:18" s="205" customFormat="1" x14ac:dyDescent="0.45">
      <c r="A37" s="229" t="str">
        <f>A17</f>
        <v>Salaire du conducteur</v>
      </c>
      <c r="B37" s="204"/>
      <c r="C37" s="278" t="s">
        <v>7</v>
      </c>
      <c r="D37" s="237">
        <f>F12*D17</f>
        <v>0</v>
      </c>
      <c r="E37" s="204"/>
      <c r="F37" s="231"/>
      <c r="G37" s="279"/>
      <c r="H37" s="255" t="s">
        <v>141</v>
      </c>
      <c r="I37" s="201"/>
      <c r="J37" s="204"/>
      <c r="K37" s="201"/>
      <c r="L37" s="201"/>
      <c r="M37" s="257" t="e">
        <f>M36/F12</f>
        <v>#DIV/0!</v>
      </c>
      <c r="N37" s="201"/>
      <c r="O37" s="201"/>
      <c r="P37" s="201"/>
      <c r="Q37" s="201"/>
      <c r="R37" s="201"/>
    </row>
    <row r="38" spans="1:18" s="205" customFormat="1" x14ac:dyDescent="0.45">
      <c r="A38" s="229" t="str">
        <f>A18</f>
        <v>Entretien et réparation</v>
      </c>
      <c r="B38" s="204"/>
      <c r="C38" s="278" t="s">
        <v>7</v>
      </c>
      <c r="D38" s="237" t="e">
        <f>D18*F12/D12</f>
        <v>#DIV/0!</v>
      </c>
      <c r="E38" s="204"/>
      <c r="F38" s="237">
        <f>F18</f>
        <v>0</v>
      </c>
      <c r="G38" s="231"/>
      <c r="H38" s="275"/>
      <c r="I38" s="275"/>
      <c r="J38" s="275"/>
      <c r="K38" s="275"/>
      <c r="L38" s="275"/>
      <c r="M38" s="275"/>
      <c r="N38" s="275"/>
      <c r="O38" s="201"/>
      <c r="P38" s="201"/>
      <c r="Q38" s="201"/>
      <c r="R38" s="201"/>
    </row>
    <row r="39" spans="1:18" s="205" customFormat="1" x14ac:dyDescent="0.45">
      <c r="A39" s="280" t="s">
        <v>33</v>
      </c>
      <c r="B39" s="204"/>
      <c r="C39" s="278" t="s">
        <v>7</v>
      </c>
      <c r="D39" s="237" t="e">
        <f>SUM(D35:D38)</f>
        <v>#DIV/0!</v>
      </c>
      <c r="E39" s="267"/>
      <c r="F39" s="237">
        <f>SUM(F35:F38)</f>
        <v>0</v>
      </c>
      <c r="G39" s="242"/>
      <c r="H39" s="367" t="s">
        <v>103</v>
      </c>
      <c r="I39" s="367"/>
      <c r="J39" s="367"/>
      <c r="K39" s="367"/>
      <c r="L39" s="367"/>
      <c r="M39" s="367"/>
      <c r="N39" s="367"/>
      <c r="O39" s="367"/>
      <c r="P39" s="367"/>
      <c r="Q39" s="367"/>
      <c r="R39" s="367"/>
    </row>
    <row r="40" spans="1:18" s="205" customFormat="1" ht="13.25" customHeight="1" x14ac:dyDescent="0.45">
      <c r="A40" s="270" t="s">
        <v>136</v>
      </c>
      <c r="B40" s="270"/>
      <c r="C40" s="229" t="s">
        <v>20</v>
      </c>
      <c r="D40" s="271" t="e">
        <f>D39/F12</f>
        <v>#DIV/0!</v>
      </c>
      <c r="E40" s="269"/>
      <c r="F40" s="271" t="e">
        <f>F39/F12</f>
        <v>#DIV/0!</v>
      </c>
      <c r="G40" s="242"/>
      <c r="H40" s="367"/>
      <c r="I40" s="367"/>
      <c r="J40" s="367"/>
      <c r="K40" s="367"/>
      <c r="L40" s="367"/>
      <c r="M40" s="367"/>
      <c r="N40" s="367"/>
      <c r="O40" s="367"/>
      <c r="P40" s="367"/>
      <c r="Q40" s="367"/>
      <c r="R40" s="367"/>
    </row>
    <row r="41" spans="1:18" s="205" customFormat="1" ht="13.25" customHeight="1" x14ac:dyDescent="0.45">
      <c r="A41" s="204"/>
      <c r="B41" s="204"/>
      <c r="C41" s="204"/>
      <c r="D41" s="277"/>
      <c r="E41" s="267"/>
      <c r="F41" s="277"/>
      <c r="G41" s="276"/>
      <c r="H41" s="367"/>
      <c r="I41" s="367"/>
      <c r="J41" s="367"/>
      <c r="K41" s="367"/>
      <c r="L41" s="367"/>
      <c r="M41" s="367"/>
      <c r="N41" s="367"/>
      <c r="O41" s="367"/>
      <c r="P41" s="367"/>
      <c r="Q41" s="367"/>
      <c r="R41" s="367"/>
    </row>
    <row r="42" spans="1:18" s="205" customFormat="1" x14ac:dyDescent="0.45">
      <c r="A42" s="281" t="s">
        <v>35</v>
      </c>
      <c r="B42" s="281"/>
      <c r="C42" s="281" t="s">
        <v>20</v>
      </c>
      <c r="D42" s="282" t="e">
        <f>D31+D40</f>
        <v>#NUM!</v>
      </c>
      <c r="E42" s="283"/>
      <c r="F42" s="282" t="e">
        <f>F31+F40</f>
        <v>#NUM!</v>
      </c>
      <c r="G42" s="277"/>
      <c r="H42" s="356" t="s">
        <v>100</v>
      </c>
      <c r="I42" s="356"/>
      <c r="J42" s="356"/>
      <c r="K42" s="356"/>
      <c r="L42" s="356"/>
      <c r="M42" s="356"/>
      <c r="N42" s="356"/>
      <c r="O42" s="356"/>
      <c r="P42" s="356"/>
      <c r="Q42" s="356"/>
      <c r="R42" s="356"/>
    </row>
    <row r="43" spans="1:18" s="205" customFormat="1" x14ac:dyDescent="0.45">
      <c r="A43" s="204"/>
      <c r="B43" s="204"/>
      <c r="C43" s="204"/>
      <c r="D43" s="277"/>
      <c r="E43" s="204"/>
      <c r="F43" s="231"/>
      <c r="G43" s="284"/>
      <c r="H43" s="357"/>
      <c r="I43" s="357"/>
      <c r="J43" s="357"/>
      <c r="K43" s="357"/>
      <c r="L43" s="357"/>
      <c r="M43" s="357"/>
      <c r="N43" s="357"/>
      <c r="O43" s="357"/>
      <c r="P43" s="357"/>
      <c r="Q43" s="357"/>
      <c r="R43" s="357"/>
    </row>
    <row r="44" spans="1:18" s="205" customFormat="1" x14ac:dyDescent="0.45">
      <c r="A44" s="220" t="s">
        <v>36</v>
      </c>
      <c r="B44" s="220"/>
      <c r="C44" s="220" t="s">
        <v>20</v>
      </c>
      <c r="D44" s="285" t="e">
        <f>D42+F42</f>
        <v>#NUM!</v>
      </c>
      <c r="E44" s="204"/>
      <c r="F44" s="231"/>
      <c r="G44" s="231"/>
      <c r="H44" s="286" t="s">
        <v>34</v>
      </c>
      <c r="I44" s="214"/>
      <c r="J44" s="214"/>
      <c r="K44" s="214"/>
      <c r="L44" s="214"/>
      <c r="M44" s="214"/>
      <c r="N44" s="214"/>
      <c r="O44" s="214"/>
      <c r="P44" s="214"/>
      <c r="Q44" s="214"/>
      <c r="R44" s="214"/>
    </row>
    <row r="45" spans="1:18" s="205" customFormat="1" ht="14.65" thickBot="1" x14ac:dyDescent="0.5">
      <c r="A45" s="235"/>
      <c r="B45" s="235"/>
      <c r="C45" s="235"/>
      <c r="D45" s="274"/>
      <c r="E45" s="235"/>
      <c r="F45" s="287"/>
      <c r="G45" s="231"/>
      <c r="H45" s="201"/>
      <c r="I45" s="360" t="s">
        <v>108</v>
      </c>
      <c r="J45" s="360"/>
      <c r="K45" s="360"/>
      <c r="L45" s="360"/>
      <c r="M45" s="360"/>
      <c r="N45" s="360"/>
      <c r="O45" s="360"/>
      <c r="P45" s="360"/>
      <c r="Q45" s="360"/>
      <c r="R45" s="360"/>
    </row>
    <row r="46" spans="1:18" s="205" customFormat="1" ht="14.65" thickBot="1" x14ac:dyDescent="0.5">
      <c r="A46" s="204"/>
      <c r="B46" s="204"/>
      <c r="C46" s="204"/>
      <c r="D46" s="277"/>
      <c r="E46" s="204"/>
      <c r="F46" s="231"/>
      <c r="G46" s="231"/>
      <c r="H46" s="288" t="e">
        <f>((D31+(F30/F12)+(((F12*D14*D15)+(F12*D14*D15*15%)+(F12*D17)+(D18*F12/D12))/F12)+(((IF(AND(F13&gt;0,F13&lt;501),K29,0)+IF(AND(F13&gt;500,F13&lt;1001),K30,0)+IF(AND(F13&gt;1000,F13&lt;1501),K31,0)+IF(AND(F13&gt;1500,F13&lt;2001),K32,0)+IF(F13&gt;2000,K33,0))*F9/F12)))/F24)</f>
        <v>#NUM!</v>
      </c>
      <c r="I46" s="332">
        <v>50</v>
      </c>
      <c r="J46" s="332">
        <v>100</v>
      </c>
      <c r="K46" s="332">
        <v>150</v>
      </c>
      <c r="L46" s="332">
        <v>200</v>
      </c>
      <c r="M46" s="332">
        <v>250</v>
      </c>
      <c r="N46" s="332">
        <v>300</v>
      </c>
      <c r="O46" s="332">
        <v>350</v>
      </c>
      <c r="P46" s="332">
        <v>400</v>
      </c>
      <c r="Q46" s="332">
        <v>450</v>
      </c>
      <c r="R46" s="333">
        <v>500</v>
      </c>
    </row>
    <row r="47" spans="1:18" s="205" customFormat="1" x14ac:dyDescent="0.45">
      <c r="A47" s="245" t="s">
        <v>37</v>
      </c>
      <c r="B47" s="201"/>
      <c r="C47" s="201"/>
      <c r="D47" s="201"/>
      <c r="E47" s="201"/>
      <c r="F47" s="201"/>
      <c r="G47" s="368" t="s">
        <v>107</v>
      </c>
      <c r="H47" s="334">
        <v>5</v>
      </c>
      <c r="I47" s="289" t="e">
        <f t="dataTable" ref="I47:R53" dt2D="1" dtr="1" r1="F12" r2="F21"/>
        <v>#NUM!</v>
      </c>
      <c r="J47" s="289" t="e">
        <v>#NUM!</v>
      </c>
      <c r="K47" s="289" t="e">
        <v>#NUM!</v>
      </c>
      <c r="L47" s="289" t="e">
        <v>#NUM!</v>
      </c>
      <c r="M47" s="289" t="e">
        <v>#NUM!</v>
      </c>
      <c r="N47" s="289" t="e">
        <v>#NUM!</v>
      </c>
      <c r="O47" s="289" t="e">
        <v>#NUM!</v>
      </c>
      <c r="P47" s="289" t="e">
        <v>#NUM!</v>
      </c>
      <c r="Q47" s="289" t="e">
        <v>#NUM!</v>
      </c>
      <c r="R47" s="290" t="e">
        <v>#NUM!</v>
      </c>
    </row>
    <row r="48" spans="1:18" s="205" customFormat="1" x14ac:dyDescent="0.45">
      <c r="A48" s="281" t="s">
        <v>38</v>
      </c>
      <c r="B48" s="281"/>
      <c r="C48" s="281" t="s">
        <v>39</v>
      </c>
      <c r="D48" s="282" t="e">
        <f>D42/D24</f>
        <v>#NUM!</v>
      </c>
      <c r="E48" s="291"/>
      <c r="F48" s="282" t="e">
        <f>F42/F24</f>
        <v>#NUM!</v>
      </c>
      <c r="G48" s="368"/>
      <c r="H48" s="334">
        <v>5.5</v>
      </c>
      <c r="I48" s="289" t="e">
        <v>#NUM!</v>
      </c>
      <c r="J48" s="289" t="e">
        <v>#NUM!</v>
      </c>
      <c r="K48" s="289" t="e">
        <v>#NUM!</v>
      </c>
      <c r="L48" s="289" t="e">
        <v>#NUM!</v>
      </c>
      <c r="M48" s="289" t="e">
        <v>#NUM!</v>
      </c>
      <c r="N48" s="289" t="e">
        <v>#NUM!</v>
      </c>
      <c r="O48" s="289" t="e">
        <v>#NUM!</v>
      </c>
      <c r="P48" s="289" t="e">
        <v>#NUM!</v>
      </c>
      <c r="Q48" s="289" t="e">
        <v>#NUM!</v>
      </c>
      <c r="R48" s="290" t="e">
        <v>#NUM!</v>
      </c>
    </row>
    <row r="49" spans="1:28" s="205" customFormat="1" x14ac:dyDescent="0.45">
      <c r="A49" s="292" t="s">
        <v>123</v>
      </c>
      <c r="B49" s="292"/>
      <c r="C49" s="292" t="s">
        <v>39</v>
      </c>
      <c r="D49" s="293" t="e">
        <f>D44/D24</f>
        <v>#NUM!</v>
      </c>
      <c r="E49" s="294"/>
      <c r="F49" s="294"/>
      <c r="G49" s="368"/>
      <c r="H49" s="334">
        <v>6</v>
      </c>
      <c r="I49" s="289" t="e">
        <v>#NUM!</v>
      </c>
      <c r="J49" s="289" t="e">
        <v>#NUM!</v>
      </c>
      <c r="K49" s="289" t="e">
        <v>#NUM!</v>
      </c>
      <c r="L49" s="289" t="e">
        <v>#NUM!</v>
      </c>
      <c r="M49" s="289" t="e">
        <v>#NUM!</v>
      </c>
      <c r="N49" s="289" t="e">
        <v>#NUM!</v>
      </c>
      <c r="O49" s="289" t="e">
        <v>#NUM!</v>
      </c>
      <c r="P49" s="289" t="e">
        <v>#NUM!</v>
      </c>
      <c r="Q49" s="289" t="e">
        <v>#NUM!</v>
      </c>
      <c r="R49" s="290" t="e">
        <v>#NUM!</v>
      </c>
      <c r="X49" s="295"/>
      <c r="Y49" s="295"/>
      <c r="Z49" s="295"/>
      <c r="AA49" s="295"/>
      <c r="AB49" s="295"/>
    </row>
    <row r="50" spans="1:28" s="295" customFormat="1" ht="14.65" thickBot="1" x14ac:dyDescent="0.5">
      <c r="A50" s="296"/>
      <c r="B50" s="296"/>
      <c r="C50" s="296"/>
      <c r="D50" s="297"/>
      <c r="E50" s="296"/>
      <c r="F50" s="298"/>
      <c r="G50" s="368"/>
      <c r="H50" s="334">
        <v>6.5</v>
      </c>
      <c r="I50" s="289" t="e">
        <v>#NUM!</v>
      </c>
      <c r="J50" s="289" t="e">
        <v>#NUM!</v>
      </c>
      <c r="K50" s="289" t="e">
        <v>#NUM!</v>
      </c>
      <c r="L50" s="289" t="e">
        <v>#NUM!</v>
      </c>
      <c r="M50" s="289" t="e">
        <v>#NUM!</v>
      </c>
      <c r="N50" s="289" t="e">
        <v>#NUM!</v>
      </c>
      <c r="O50" s="289" t="e">
        <v>#NUM!</v>
      </c>
      <c r="P50" s="289" t="e">
        <v>#NUM!</v>
      </c>
      <c r="Q50" s="289" t="e">
        <v>#NUM!</v>
      </c>
      <c r="R50" s="290" t="e">
        <v>#NUM!</v>
      </c>
      <c r="S50" s="205"/>
      <c r="T50" s="205"/>
      <c r="U50" s="205"/>
      <c r="V50" s="205"/>
      <c r="X50" s="205"/>
      <c r="Y50" s="205"/>
      <c r="Z50" s="205"/>
      <c r="AA50" s="205"/>
      <c r="AB50" s="205"/>
    </row>
    <row r="51" spans="1:28" s="205" customFormat="1" x14ac:dyDescent="0.45">
      <c r="A51" s="299"/>
      <c r="B51" s="300"/>
      <c r="C51" s="300"/>
      <c r="D51" s="301"/>
      <c r="E51" s="300"/>
      <c r="F51" s="302"/>
      <c r="G51" s="368"/>
      <c r="H51" s="334">
        <v>7</v>
      </c>
      <c r="I51" s="289" t="e">
        <v>#NUM!</v>
      </c>
      <c r="J51" s="289" t="e">
        <v>#NUM!</v>
      </c>
      <c r="K51" s="289" t="e">
        <v>#NUM!</v>
      </c>
      <c r="L51" s="289" t="e">
        <v>#NUM!</v>
      </c>
      <c r="M51" s="289" t="e">
        <v>#NUM!</v>
      </c>
      <c r="N51" s="289" t="e">
        <v>#NUM!</v>
      </c>
      <c r="O51" s="289" t="e">
        <v>#NUM!</v>
      </c>
      <c r="P51" s="289" t="e">
        <v>#NUM!</v>
      </c>
      <c r="Q51" s="289" t="e">
        <v>#NUM!</v>
      </c>
      <c r="R51" s="290" t="e">
        <v>#NUM!</v>
      </c>
    </row>
    <row r="52" spans="1:28" s="205" customFormat="1" x14ac:dyDescent="0.45">
      <c r="A52" s="303"/>
      <c r="B52" s="201"/>
      <c r="C52" s="201"/>
      <c r="D52" s="304"/>
      <c r="E52" s="201"/>
      <c r="F52" s="259"/>
      <c r="G52" s="368"/>
      <c r="H52" s="334">
        <v>7.5</v>
      </c>
      <c r="I52" s="289" t="e">
        <v>#NUM!</v>
      </c>
      <c r="J52" s="289" t="e">
        <v>#NUM!</v>
      </c>
      <c r="K52" s="289" t="e">
        <v>#NUM!</v>
      </c>
      <c r="L52" s="289" t="e">
        <v>#NUM!</v>
      </c>
      <c r="M52" s="289" t="e">
        <v>#NUM!</v>
      </c>
      <c r="N52" s="289" t="e">
        <v>#NUM!</v>
      </c>
      <c r="O52" s="289" t="e">
        <v>#NUM!</v>
      </c>
      <c r="P52" s="289" t="e">
        <v>#NUM!</v>
      </c>
      <c r="Q52" s="289" t="e">
        <v>#NUM!</v>
      </c>
      <c r="R52" s="290" t="e">
        <v>#NUM!</v>
      </c>
    </row>
    <row r="53" spans="1:28" s="205" customFormat="1" ht="13.25" customHeight="1" thickBot="1" x14ac:dyDescent="0.5">
      <c r="A53" s="204"/>
      <c r="B53" s="204"/>
      <c r="C53" s="204"/>
      <c r="D53" s="277"/>
      <c r="E53" s="204"/>
      <c r="F53" s="231"/>
      <c r="G53" s="368"/>
      <c r="H53" s="335">
        <v>8</v>
      </c>
      <c r="I53" s="305" t="e">
        <v>#NUM!</v>
      </c>
      <c r="J53" s="305" t="e">
        <v>#NUM!</v>
      </c>
      <c r="K53" s="305" t="e">
        <v>#NUM!</v>
      </c>
      <c r="L53" s="305" t="e">
        <v>#NUM!</v>
      </c>
      <c r="M53" s="305" t="e">
        <v>#NUM!</v>
      </c>
      <c r="N53" s="305" t="e">
        <v>#NUM!</v>
      </c>
      <c r="O53" s="305" t="e">
        <v>#NUM!</v>
      </c>
      <c r="P53" s="305" t="e">
        <v>#NUM!</v>
      </c>
      <c r="Q53" s="305" t="e">
        <v>#NUM!</v>
      </c>
      <c r="R53" s="306" t="e">
        <v>#NUM!</v>
      </c>
    </row>
    <row r="54" spans="1:28" s="205" customFormat="1" x14ac:dyDescent="0.45">
      <c r="A54" s="307" t="s">
        <v>41</v>
      </c>
      <c r="B54" s="308"/>
      <c r="C54" s="308"/>
      <c r="D54" s="309"/>
      <c r="E54" s="310" t="s">
        <v>42</v>
      </c>
      <c r="F54" s="311"/>
      <c r="G54" s="228"/>
      <c r="H54" s="312"/>
      <c r="I54" s="313"/>
      <c r="J54" s="313"/>
      <c r="K54" s="313"/>
      <c r="L54" s="313"/>
      <c r="M54" s="313"/>
      <c r="N54" s="313"/>
      <c r="O54" s="313"/>
      <c r="P54" s="313"/>
      <c r="Q54" s="313"/>
      <c r="R54" s="313"/>
    </row>
    <row r="55" spans="1:28" s="205" customFormat="1" x14ac:dyDescent="0.45">
      <c r="A55" s="314" t="s">
        <v>125</v>
      </c>
      <c r="B55" s="308"/>
      <c r="C55" s="308"/>
      <c r="D55" s="309"/>
      <c r="E55" s="308"/>
      <c r="F55" s="309"/>
      <c r="G55" s="228"/>
      <c r="H55" s="201"/>
      <c r="I55" s="201"/>
      <c r="J55" s="201"/>
      <c r="K55" s="201"/>
      <c r="L55" s="201"/>
      <c r="M55" s="201"/>
      <c r="N55" s="201"/>
      <c r="O55" s="201"/>
      <c r="P55" s="201"/>
      <c r="Q55" s="201"/>
      <c r="R55" s="201"/>
    </row>
    <row r="56" spans="1:28" s="205" customFormat="1" x14ac:dyDescent="0.45">
      <c r="A56" s="366"/>
      <c r="B56" s="366"/>
      <c r="C56" s="366"/>
      <c r="D56" s="366"/>
      <c r="E56" s="366"/>
      <c r="F56" s="366"/>
      <c r="G56" s="231"/>
      <c r="H56" s="356" t="s">
        <v>101</v>
      </c>
      <c r="I56" s="356"/>
      <c r="J56" s="356"/>
      <c r="K56" s="356"/>
      <c r="L56" s="356"/>
      <c r="M56" s="356"/>
      <c r="N56" s="356"/>
      <c r="O56" s="356"/>
      <c r="P56" s="356"/>
      <c r="Q56" s="356"/>
      <c r="R56" s="356"/>
    </row>
    <row r="57" spans="1:28" s="205" customFormat="1" x14ac:dyDescent="0.45">
      <c r="A57" s="366"/>
      <c r="B57" s="366"/>
      <c r="C57" s="366"/>
      <c r="D57" s="366"/>
      <c r="E57" s="366"/>
      <c r="F57" s="366"/>
      <c r="G57" s="231"/>
      <c r="H57" s="357"/>
      <c r="I57" s="357"/>
      <c r="J57" s="357"/>
      <c r="K57" s="357"/>
      <c r="L57" s="357"/>
      <c r="M57" s="357"/>
      <c r="N57" s="357"/>
      <c r="O57" s="357"/>
      <c r="P57" s="357"/>
      <c r="Q57" s="357"/>
      <c r="R57" s="357"/>
      <c r="V57" s="295"/>
    </row>
    <row r="58" spans="1:28" s="205" customFormat="1" ht="14.65" thickBot="1" x14ac:dyDescent="0.5">
      <c r="A58" s="366"/>
      <c r="B58" s="366"/>
      <c r="C58" s="366"/>
      <c r="D58" s="366"/>
      <c r="E58" s="366"/>
      <c r="F58" s="366"/>
      <c r="G58" s="231"/>
      <c r="H58" s="201"/>
      <c r="I58" s="201"/>
      <c r="J58" s="201"/>
      <c r="K58" s="201"/>
      <c r="L58" s="201"/>
      <c r="M58" s="201"/>
      <c r="N58" s="201"/>
      <c r="O58" s="201"/>
      <c r="P58" s="201"/>
      <c r="Q58" s="201"/>
      <c r="R58" s="201"/>
    </row>
    <row r="59" spans="1:28" s="205" customFormat="1" ht="13.25" customHeight="1" x14ac:dyDescent="0.45">
      <c r="A59" s="201"/>
      <c r="B59" s="201"/>
      <c r="C59" s="201"/>
      <c r="D59" s="201"/>
      <c r="E59" s="201"/>
      <c r="F59" s="201"/>
      <c r="G59" s="231"/>
      <c r="H59" s="315" t="s">
        <v>40</v>
      </c>
      <c r="I59" s="316"/>
      <c r="J59" s="317"/>
      <c r="K59" s="317"/>
      <c r="L59" s="317"/>
      <c r="M59" s="317"/>
      <c r="N59" s="317"/>
      <c r="O59" s="317"/>
      <c r="P59" s="318" t="str">
        <f>F7</f>
        <v>Nom</v>
      </c>
      <c r="Q59" s="319"/>
      <c r="R59" s="319"/>
    </row>
    <row r="60" spans="1:28" s="205" customFormat="1" ht="13.25" customHeight="1" x14ac:dyDescent="0.45">
      <c r="A60" s="201"/>
      <c r="B60" s="201"/>
      <c r="C60" s="201"/>
      <c r="D60" s="201"/>
      <c r="E60" s="201"/>
      <c r="F60" s="201"/>
      <c r="G60" s="231"/>
      <c r="H60" s="201"/>
      <c r="I60" s="201"/>
      <c r="J60" s="201"/>
      <c r="K60" s="201"/>
      <c r="L60" s="201"/>
      <c r="M60" s="201"/>
      <c r="N60" s="201"/>
      <c r="O60" s="201"/>
      <c r="P60" s="201"/>
      <c r="Q60" s="201"/>
      <c r="R60" s="201"/>
    </row>
    <row r="61" spans="1:28" s="205" customFormat="1" ht="13.25" customHeight="1" x14ac:dyDescent="0.45">
      <c r="A61" s="201"/>
      <c r="B61" s="201"/>
      <c r="C61" s="201"/>
      <c r="D61" s="201"/>
      <c r="E61" s="201"/>
      <c r="F61" s="201"/>
      <c r="G61" s="231"/>
      <c r="H61" s="229" t="s">
        <v>128</v>
      </c>
      <c r="I61" s="204"/>
      <c r="J61" s="204"/>
      <c r="K61" s="201"/>
      <c r="L61" s="201"/>
      <c r="M61" s="201"/>
      <c r="N61" s="201"/>
      <c r="O61" s="201"/>
      <c r="P61" s="336"/>
      <c r="Q61" s="320" t="s">
        <v>43</v>
      </c>
      <c r="R61" s="231"/>
      <c r="U61" s="295"/>
    </row>
    <row r="62" spans="1:28" s="205" customFormat="1" x14ac:dyDescent="0.45">
      <c r="A62" s="201"/>
      <c r="B62" s="201"/>
      <c r="C62" s="201"/>
      <c r="D62" s="201"/>
      <c r="E62" s="201"/>
      <c r="F62" s="201"/>
      <c r="G62" s="231"/>
      <c r="H62" s="229" t="str">
        <f>A27</f>
        <v>Coûts de propriété (fixes)</v>
      </c>
      <c r="I62" s="204"/>
      <c r="J62" s="204"/>
      <c r="K62" s="201"/>
      <c r="L62" s="201"/>
      <c r="M62" s="201"/>
      <c r="N62" s="201"/>
      <c r="O62" s="358" t="e">
        <f>F30</f>
        <v>#NUM!</v>
      </c>
      <c r="P62" s="358"/>
      <c r="Q62" s="320" t="s">
        <v>44</v>
      </c>
      <c r="R62" s="231"/>
    </row>
    <row r="63" spans="1:28" s="205" customFormat="1" x14ac:dyDescent="0.45">
      <c r="A63" s="201"/>
      <c r="B63" s="201"/>
      <c r="C63" s="201"/>
      <c r="D63" s="201"/>
      <c r="E63" s="201"/>
      <c r="F63" s="201"/>
      <c r="G63" s="231"/>
      <c r="H63" s="229" t="str">
        <f>A34</f>
        <v>Coûts d'utilisation (variables)</v>
      </c>
      <c r="I63" s="204"/>
      <c r="J63" s="204"/>
      <c r="K63" s="201"/>
      <c r="L63" s="201"/>
      <c r="M63" s="201"/>
      <c r="N63" s="201"/>
      <c r="O63" s="359" t="e">
        <f>(D40+F40)/F24</f>
        <v>#DIV/0!</v>
      </c>
      <c r="P63" s="359"/>
      <c r="Q63" s="320" t="s">
        <v>43</v>
      </c>
      <c r="R63" s="231"/>
      <c r="T63" s="295"/>
    </row>
    <row r="64" spans="1:28" s="205" customFormat="1" x14ac:dyDescent="0.45">
      <c r="A64" s="201"/>
      <c r="B64" s="201"/>
      <c r="C64" s="201"/>
      <c r="D64" s="201"/>
      <c r="E64" s="201"/>
      <c r="F64" s="201"/>
      <c r="G64" s="309"/>
      <c r="H64" s="264"/>
      <c r="I64" s="204"/>
      <c r="J64" s="204"/>
      <c r="K64" s="201"/>
      <c r="L64" s="201"/>
      <c r="M64" s="201"/>
      <c r="N64" s="201"/>
      <c r="O64" s="201"/>
      <c r="P64" s="285"/>
      <c r="Q64" s="320"/>
      <c r="R64" s="231"/>
    </row>
    <row r="65" spans="1:21" s="205" customFormat="1" ht="13.25" customHeight="1" x14ac:dyDescent="0.45">
      <c r="A65" s="201"/>
      <c r="B65" s="201"/>
      <c r="C65" s="201"/>
      <c r="D65" s="201"/>
      <c r="E65" s="201"/>
      <c r="F65" s="201"/>
      <c r="G65" s="321"/>
      <c r="H65" s="322"/>
      <c r="I65" s="225"/>
      <c r="J65" s="225"/>
      <c r="K65" s="225"/>
      <c r="L65" s="225"/>
      <c r="M65" s="225"/>
      <c r="N65" s="225"/>
      <c r="O65" s="225"/>
      <c r="P65" s="323"/>
      <c r="Q65" s="324"/>
      <c r="R65" s="227"/>
      <c r="S65" s="295"/>
    </row>
    <row r="66" spans="1:21" s="205" customFormat="1" ht="13.25" customHeight="1" x14ac:dyDescent="0.45">
      <c r="A66" s="201"/>
      <c r="B66" s="201"/>
      <c r="C66" s="201"/>
      <c r="D66" s="201"/>
      <c r="E66" s="201"/>
      <c r="F66" s="201"/>
      <c r="G66" s="325"/>
      <c r="H66" s="229"/>
      <c r="I66" s="204"/>
      <c r="J66" s="326"/>
      <c r="K66" s="204"/>
      <c r="L66" s="204"/>
      <c r="M66" s="204"/>
      <c r="N66" s="204"/>
      <c r="O66" s="204"/>
      <c r="P66" s="327" t="e">
        <f>IF((O62/(P61-O63))&gt;0,O62/(P61-O63),"S.O.")</f>
        <v>#NUM!</v>
      </c>
      <c r="Q66" s="363" t="s">
        <v>45</v>
      </c>
      <c r="R66" s="363"/>
    </row>
    <row r="67" spans="1:21" s="205" customFormat="1" ht="13.25" customHeight="1" thickBot="1" x14ac:dyDescent="0.5">
      <c r="A67" s="201"/>
      <c r="B67" s="201"/>
      <c r="C67" s="201"/>
      <c r="D67" s="201"/>
      <c r="E67" s="201"/>
      <c r="F67" s="201"/>
      <c r="G67" s="259"/>
      <c r="H67" s="296"/>
      <c r="I67" s="296"/>
      <c r="J67" s="296"/>
      <c r="K67" s="296"/>
      <c r="L67" s="296"/>
      <c r="M67" s="296"/>
      <c r="N67" s="296"/>
      <c r="O67" s="296"/>
      <c r="P67" s="296"/>
      <c r="Q67" s="296"/>
      <c r="R67" s="298"/>
    </row>
    <row r="68" spans="1:21" s="205" customFormat="1" ht="13.25" customHeight="1" x14ac:dyDescent="0.45">
      <c r="G68" s="328"/>
    </row>
    <row r="69" spans="1:21" s="205" customFormat="1" ht="13.25" customHeight="1" x14ac:dyDescent="0.45">
      <c r="G69" s="328"/>
      <c r="H69" s="355"/>
      <c r="I69" s="355"/>
      <c r="J69" s="355"/>
      <c r="K69" s="355"/>
      <c r="L69" s="355"/>
      <c r="M69" s="355"/>
      <c r="N69" s="355"/>
      <c r="O69" s="355"/>
      <c r="P69" s="355"/>
      <c r="Q69" s="355"/>
      <c r="R69" s="355"/>
    </row>
    <row r="70" spans="1:21" s="205" customFormat="1" ht="13.25" customHeight="1" x14ac:dyDescent="0.45">
      <c r="G70" s="328"/>
      <c r="H70" s="355"/>
      <c r="I70" s="355"/>
      <c r="J70" s="355"/>
      <c r="K70" s="355"/>
      <c r="L70" s="355"/>
      <c r="M70" s="355"/>
      <c r="N70" s="355"/>
      <c r="O70" s="355"/>
      <c r="P70" s="355"/>
      <c r="Q70" s="355"/>
      <c r="R70" s="355"/>
    </row>
    <row r="71" spans="1:21" ht="13.25" customHeight="1" x14ac:dyDescent="0.45">
      <c r="H71" s="329"/>
      <c r="I71" s="329"/>
      <c r="J71" s="329"/>
      <c r="K71" s="329"/>
      <c r="L71" s="329"/>
      <c r="M71" s="329"/>
      <c r="N71" s="329"/>
      <c r="O71" s="329"/>
      <c r="P71" s="329"/>
      <c r="Q71" s="329"/>
      <c r="R71" s="329"/>
    </row>
    <row r="72" spans="1:21" ht="13.25" customHeight="1" x14ac:dyDescent="0.45"/>
    <row r="73" spans="1:21" ht="13.25" customHeight="1" x14ac:dyDescent="0.45"/>
    <row r="80" spans="1:21" x14ac:dyDescent="0.45">
      <c r="U80" s="303"/>
    </row>
    <row r="90" spans="8:8" x14ac:dyDescent="0.45">
      <c r="H90" s="331"/>
    </row>
    <row r="93" spans="8:8" ht="13.25" customHeight="1" x14ac:dyDescent="0.45"/>
    <row r="94" spans="8:8" ht="13.25" customHeight="1" x14ac:dyDescent="0.45"/>
    <row r="109" spans="8:8" x14ac:dyDescent="0.45">
      <c r="H109" s="331"/>
    </row>
  </sheetData>
  <sheetProtection password="C7B4" sheet="1" objects="1" scenarios="1"/>
  <mergeCells count="16">
    <mergeCell ref="J27:L28"/>
    <mergeCell ref="H34:K35"/>
    <mergeCell ref="Q66:R66"/>
    <mergeCell ref="H7:N9"/>
    <mergeCell ref="C3:E4"/>
    <mergeCell ref="J12:L13"/>
    <mergeCell ref="H20:K21"/>
    <mergeCell ref="A56:F58"/>
    <mergeCell ref="H39:R41"/>
    <mergeCell ref="G47:G53"/>
    <mergeCell ref="H69:R70"/>
    <mergeCell ref="H42:R43"/>
    <mergeCell ref="H56:R57"/>
    <mergeCell ref="O62:P62"/>
    <mergeCell ref="O63:P63"/>
    <mergeCell ref="I45:R45"/>
  </mergeCells>
  <pageMargins left="0.7" right="0.7" top="0.75" bottom="0.75" header="0.3" footer="0.3"/>
  <pageSetup scale="84"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4">
    <pageSetUpPr fitToPage="1"/>
  </sheetPr>
  <dimension ref="A1:AN122"/>
  <sheetViews>
    <sheetView workbookViewId="0">
      <pane ySplit="6" topLeftCell="A7" activePane="bottomLeft" state="frozen"/>
      <selection pane="bottomLeft" activeCell="C12" sqref="C12"/>
    </sheetView>
  </sheetViews>
  <sheetFormatPr baseColWidth="10" defaultRowHeight="14.25" x14ac:dyDescent="0.45"/>
  <cols>
    <col min="1" max="1" width="48.33203125" style="1" customWidth="1"/>
    <col min="2" max="2" width="10" style="1" customWidth="1"/>
    <col min="3" max="3" width="10.6640625" style="1" customWidth="1"/>
    <col min="4" max="4" width="13.1328125" style="25" customWidth="1"/>
    <col min="5" max="5" width="8.1328125" style="1" customWidth="1"/>
    <col min="6" max="6" width="12.33203125" style="25" bestFit="1" customWidth="1"/>
    <col min="7" max="7" width="12.33203125" style="25" customWidth="1"/>
    <col min="8" max="8" width="11.46484375" style="1" customWidth="1"/>
    <col min="9" max="9" width="11.33203125" style="1" customWidth="1"/>
    <col min="10" max="10" width="13.6640625" style="1" customWidth="1"/>
    <col min="11" max="11" width="11.86328125" style="1" customWidth="1"/>
    <col min="12" max="12" width="13.46484375" style="1" customWidth="1"/>
    <col min="13" max="14" width="11" style="1" customWidth="1"/>
    <col min="15" max="15" width="11.1328125" style="1" customWidth="1"/>
    <col min="16" max="16" width="10.86328125" style="1" customWidth="1"/>
    <col min="17" max="17" width="11.6640625" style="1" customWidth="1"/>
    <col min="18" max="18" width="12" style="1" customWidth="1"/>
    <col min="19" max="40" width="11.53125" style="1"/>
    <col min="257" max="257" width="44.1328125" customWidth="1"/>
    <col min="258" max="258" width="10" customWidth="1"/>
    <col min="259" max="259" width="10.6640625" customWidth="1"/>
    <col min="260" max="260" width="11.33203125" customWidth="1"/>
    <col min="261" max="261" width="8.1328125" customWidth="1"/>
    <col min="262" max="262" width="12.33203125" bestFit="1" customWidth="1"/>
    <col min="263" max="263" width="12.33203125" customWidth="1"/>
    <col min="264" max="264" width="8.1328125" customWidth="1"/>
    <col min="265" max="265" width="8.46484375" customWidth="1"/>
    <col min="266" max="266" width="8.86328125" customWidth="1"/>
    <col min="267" max="267" width="8.6640625" customWidth="1"/>
    <col min="268" max="268" width="9.6640625" customWidth="1"/>
    <col min="269" max="274" width="8.33203125" customWidth="1"/>
    <col min="513" max="513" width="44.1328125" customWidth="1"/>
    <col min="514" max="514" width="10" customWidth="1"/>
    <col min="515" max="515" width="10.6640625" customWidth="1"/>
    <col min="516" max="516" width="11.33203125" customWidth="1"/>
    <col min="517" max="517" width="8.1328125" customWidth="1"/>
    <col min="518" max="518" width="12.33203125" bestFit="1" customWidth="1"/>
    <col min="519" max="519" width="12.33203125" customWidth="1"/>
    <col min="520" max="520" width="8.1328125" customWidth="1"/>
    <col min="521" max="521" width="8.46484375" customWidth="1"/>
    <col min="522" max="522" width="8.86328125" customWidth="1"/>
    <col min="523" max="523" width="8.6640625" customWidth="1"/>
    <col min="524" max="524" width="9.6640625" customWidth="1"/>
    <col min="525" max="530" width="8.33203125" customWidth="1"/>
    <col min="769" max="769" width="44.1328125" customWidth="1"/>
    <col min="770" max="770" width="10" customWidth="1"/>
    <col min="771" max="771" width="10.6640625" customWidth="1"/>
    <col min="772" max="772" width="11.33203125" customWidth="1"/>
    <col min="773" max="773" width="8.1328125" customWidth="1"/>
    <col min="774" max="774" width="12.33203125" bestFit="1" customWidth="1"/>
    <col min="775" max="775" width="12.33203125" customWidth="1"/>
    <col min="776" max="776" width="8.1328125" customWidth="1"/>
    <col min="777" max="777" width="8.46484375" customWidth="1"/>
    <col min="778" max="778" width="8.86328125" customWidth="1"/>
    <col min="779" max="779" width="8.6640625" customWidth="1"/>
    <col min="780" max="780" width="9.6640625" customWidth="1"/>
    <col min="781" max="786" width="8.33203125" customWidth="1"/>
    <col min="1025" max="1025" width="44.1328125" customWidth="1"/>
    <col min="1026" max="1026" width="10" customWidth="1"/>
    <col min="1027" max="1027" width="10.6640625" customWidth="1"/>
    <col min="1028" max="1028" width="11.33203125" customWidth="1"/>
    <col min="1029" max="1029" width="8.1328125" customWidth="1"/>
    <col min="1030" max="1030" width="12.33203125" bestFit="1" customWidth="1"/>
    <col min="1031" max="1031" width="12.33203125" customWidth="1"/>
    <col min="1032" max="1032" width="8.1328125" customWidth="1"/>
    <col min="1033" max="1033" width="8.46484375" customWidth="1"/>
    <col min="1034" max="1034" width="8.86328125" customWidth="1"/>
    <col min="1035" max="1035" width="8.6640625" customWidth="1"/>
    <col min="1036" max="1036" width="9.6640625" customWidth="1"/>
    <col min="1037" max="1042" width="8.33203125" customWidth="1"/>
    <col min="1281" max="1281" width="44.1328125" customWidth="1"/>
    <col min="1282" max="1282" width="10" customWidth="1"/>
    <col min="1283" max="1283" width="10.6640625" customWidth="1"/>
    <col min="1284" max="1284" width="11.33203125" customWidth="1"/>
    <col min="1285" max="1285" width="8.1328125" customWidth="1"/>
    <col min="1286" max="1286" width="12.33203125" bestFit="1" customWidth="1"/>
    <col min="1287" max="1287" width="12.33203125" customWidth="1"/>
    <col min="1288" max="1288" width="8.1328125" customWidth="1"/>
    <col min="1289" max="1289" width="8.46484375" customWidth="1"/>
    <col min="1290" max="1290" width="8.86328125" customWidth="1"/>
    <col min="1291" max="1291" width="8.6640625" customWidth="1"/>
    <col min="1292" max="1292" width="9.6640625" customWidth="1"/>
    <col min="1293" max="1298" width="8.33203125" customWidth="1"/>
    <col min="1537" max="1537" width="44.1328125" customWidth="1"/>
    <col min="1538" max="1538" width="10" customWidth="1"/>
    <col min="1539" max="1539" width="10.6640625" customWidth="1"/>
    <col min="1540" max="1540" width="11.33203125" customWidth="1"/>
    <col min="1541" max="1541" width="8.1328125" customWidth="1"/>
    <col min="1542" max="1542" width="12.33203125" bestFit="1" customWidth="1"/>
    <col min="1543" max="1543" width="12.33203125" customWidth="1"/>
    <col min="1544" max="1544" width="8.1328125" customWidth="1"/>
    <col min="1545" max="1545" width="8.46484375" customWidth="1"/>
    <col min="1546" max="1546" width="8.86328125" customWidth="1"/>
    <col min="1547" max="1547" width="8.6640625" customWidth="1"/>
    <col min="1548" max="1548" width="9.6640625" customWidth="1"/>
    <col min="1549" max="1554" width="8.33203125" customWidth="1"/>
    <col min="1793" max="1793" width="44.1328125" customWidth="1"/>
    <col min="1794" max="1794" width="10" customWidth="1"/>
    <col min="1795" max="1795" width="10.6640625" customWidth="1"/>
    <col min="1796" max="1796" width="11.33203125" customWidth="1"/>
    <col min="1797" max="1797" width="8.1328125" customWidth="1"/>
    <col min="1798" max="1798" width="12.33203125" bestFit="1" customWidth="1"/>
    <col min="1799" max="1799" width="12.33203125" customWidth="1"/>
    <col min="1800" max="1800" width="8.1328125" customWidth="1"/>
    <col min="1801" max="1801" width="8.46484375" customWidth="1"/>
    <col min="1802" max="1802" width="8.86328125" customWidth="1"/>
    <col min="1803" max="1803" width="8.6640625" customWidth="1"/>
    <col min="1804" max="1804" width="9.6640625" customWidth="1"/>
    <col min="1805" max="1810" width="8.33203125" customWidth="1"/>
    <col min="2049" max="2049" width="44.1328125" customWidth="1"/>
    <col min="2050" max="2050" width="10" customWidth="1"/>
    <col min="2051" max="2051" width="10.6640625" customWidth="1"/>
    <col min="2052" max="2052" width="11.33203125" customWidth="1"/>
    <col min="2053" max="2053" width="8.1328125" customWidth="1"/>
    <col min="2054" max="2054" width="12.33203125" bestFit="1" customWidth="1"/>
    <col min="2055" max="2055" width="12.33203125" customWidth="1"/>
    <col min="2056" max="2056" width="8.1328125" customWidth="1"/>
    <col min="2057" max="2057" width="8.46484375" customWidth="1"/>
    <col min="2058" max="2058" width="8.86328125" customWidth="1"/>
    <col min="2059" max="2059" width="8.6640625" customWidth="1"/>
    <col min="2060" max="2060" width="9.6640625" customWidth="1"/>
    <col min="2061" max="2066" width="8.33203125" customWidth="1"/>
    <col min="2305" max="2305" width="44.1328125" customWidth="1"/>
    <col min="2306" max="2306" width="10" customWidth="1"/>
    <col min="2307" max="2307" width="10.6640625" customWidth="1"/>
    <col min="2308" max="2308" width="11.33203125" customWidth="1"/>
    <col min="2309" max="2309" width="8.1328125" customWidth="1"/>
    <col min="2310" max="2310" width="12.33203125" bestFit="1" customWidth="1"/>
    <col min="2311" max="2311" width="12.33203125" customWidth="1"/>
    <col min="2312" max="2312" width="8.1328125" customWidth="1"/>
    <col min="2313" max="2313" width="8.46484375" customWidth="1"/>
    <col min="2314" max="2314" width="8.86328125" customWidth="1"/>
    <col min="2315" max="2315" width="8.6640625" customWidth="1"/>
    <col min="2316" max="2316" width="9.6640625" customWidth="1"/>
    <col min="2317" max="2322" width="8.33203125" customWidth="1"/>
    <col min="2561" max="2561" width="44.1328125" customWidth="1"/>
    <col min="2562" max="2562" width="10" customWidth="1"/>
    <col min="2563" max="2563" width="10.6640625" customWidth="1"/>
    <col min="2564" max="2564" width="11.33203125" customWidth="1"/>
    <col min="2565" max="2565" width="8.1328125" customWidth="1"/>
    <col min="2566" max="2566" width="12.33203125" bestFit="1" customWidth="1"/>
    <col min="2567" max="2567" width="12.33203125" customWidth="1"/>
    <col min="2568" max="2568" width="8.1328125" customWidth="1"/>
    <col min="2569" max="2569" width="8.46484375" customWidth="1"/>
    <col min="2570" max="2570" width="8.86328125" customWidth="1"/>
    <col min="2571" max="2571" width="8.6640625" customWidth="1"/>
    <col min="2572" max="2572" width="9.6640625" customWidth="1"/>
    <col min="2573" max="2578" width="8.33203125" customWidth="1"/>
    <col min="2817" max="2817" width="44.1328125" customWidth="1"/>
    <col min="2818" max="2818" width="10" customWidth="1"/>
    <col min="2819" max="2819" width="10.6640625" customWidth="1"/>
    <col min="2820" max="2820" width="11.33203125" customWidth="1"/>
    <col min="2821" max="2821" width="8.1328125" customWidth="1"/>
    <col min="2822" max="2822" width="12.33203125" bestFit="1" customWidth="1"/>
    <col min="2823" max="2823" width="12.33203125" customWidth="1"/>
    <col min="2824" max="2824" width="8.1328125" customWidth="1"/>
    <col min="2825" max="2825" width="8.46484375" customWidth="1"/>
    <col min="2826" max="2826" width="8.86328125" customWidth="1"/>
    <col min="2827" max="2827" width="8.6640625" customWidth="1"/>
    <col min="2828" max="2828" width="9.6640625" customWidth="1"/>
    <col min="2829" max="2834" width="8.33203125" customWidth="1"/>
    <col min="3073" max="3073" width="44.1328125" customWidth="1"/>
    <col min="3074" max="3074" width="10" customWidth="1"/>
    <col min="3075" max="3075" width="10.6640625" customWidth="1"/>
    <col min="3076" max="3076" width="11.33203125" customWidth="1"/>
    <col min="3077" max="3077" width="8.1328125" customWidth="1"/>
    <col min="3078" max="3078" width="12.33203125" bestFit="1" customWidth="1"/>
    <col min="3079" max="3079" width="12.33203125" customWidth="1"/>
    <col min="3080" max="3080" width="8.1328125" customWidth="1"/>
    <col min="3081" max="3081" width="8.46484375" customWidth="1"/>
    <col min="3082" max="3082" width="8.86328125" customWidth="1"/>
    <col min="3083" max="3083" width="8.6640625" customWidth="1"/>
    <col min="3084" max="3084" width="9.6640625" customWidth="1"/>
    <col min="3085" max="3090" width="8.33203125" customWidth="1"/>
    <col min="3329" max="3329" width="44.1328125" customWidth="1"/>
    <col min="3330" max="3330" width="10" customWidth="1"/>
    <col min="3331" max="3331" width="10.6640625" customWidth="1"/>
    <col min="3332" max="3332" width="11.33203125" customWidth="1"/>
    <col min="3333" max="3333" width="8.1328125" customWidth="1"/>
    <col min="3334" max="3334" width="12.33203125" bestFit="1" customWidth="1"/>
    <col min="3335" max="3335" width="12.33203125" customWidth="1"/>
    <col min="3336" max="3336" width="8.1328125" customWidth="1"/>
    <col min="3337" max="3337" width="8.46484375" customWidth="1"/>
    <col min="3338" max="3338" width="8.86328125" customWidth="1"/>
    <col min="3339" max="3339" width="8.6640625" customWidth="1"/>
    <col min="3340" max="3340" width="9.6640625" customWidth="1"/>
    <col min="3341" max="3346" width="8.33203125" customWidth="1"/>
    <col min="3585" max="3585" width="44.1328125" customWidth="1"/>
    <col min="3586" max="3586" width="10" customWidth="1"/>
    <col min="3587" max="3587" width="10.6640625" customWidth="1"/>
    <col min="3588" max="3588" width="11.33203125" customWidth="1"/>
    <col min="3589" max="3589" width="8.1328125" customWidth="1"/>
    <col min="3590" max="3590" width="12.33203125" bestFit="1" customWidth="1"/>
    <col min="3591" max="3591" width="12.33203125" customWidth="1"/>
    <col min="3592" max="3592" width="8.1328125" customWidth="1"/>
    <col min="3593" max="3593" width="8.46484375" customWidth="1"/>
    <col min="3594" max="3594" width="8.86328125" customWidth="1"/>
    <col min="3595" max="3595" width="8.6640625" customWidth="1"/>
    <col min="3596" max="3596" width="9.6640625" customWidth="1"/>
    <col min="3597" max="3602" width="8.33203125" customWidth="1"/>
    <col min="3841" max="3841" width="44.1328125" customWidth="1"/>
    <col min="3842" max="3842" width="10" customWidth="1"/>
    <col min="3843" max="3843" width="10.6640625" customWidth="1"/>
    <col min="3844" max="3844" width="11.33203125" customWidth="1"/>
    <col min="3845" max="3845" width="8.1328125" customWidth="1"/>
    <col min="3846" max="3846" width="12.33203125" bestFit="1" customWidth="1"/>
    <col min="3847" max="3847" width="12.33203125" customWidth="1"/>
    <col min="3848" max="3848" width="8.1328125" customWidth="1"/>
    <col min="3849" max="3849" width="8.46484375" customWidth="1"/>
    <col min="3850" max="3850" width="8.86328125" customWidth="1"/>
    <col min="3851" max="3851" width="8.6640625" customWidth="1"/>
    <col min="3852" max="3852" width="9.6640625" customWidth="1"/>
    <col min="3853" max="3858" width="8.33203125" customWidth="1"/>
    <col min="4097" max="4097" width="44.1328125" customWidth="1"/>
    <col min="4098" max="4098" width="10" customWidth="1"/>
    <col min="4099" max="4099" width="10.6640625" customWidth="1"/>
    <col min="4100" max="4100" width="11.33203125" customWidth="1"/>
    <col min="4101" max="4101" width="8.1328125" customWidth="1"/>
    <col min="4102" max="4102" width="12.33203125" bestFit="1" customWidth="1"/>
    <col min="4103" max="4103" width="12.33203125" customWidth="1"/>
    <col min="4104" max="4104" width="8.1328125" customWidth="1"/>
    <col min="4105" max="4105" width="8.46484375" customWidth="1"/>
    <col min="4106" max="4106" width="8.86328125" customWidth="1"/>
    <col min="4107" max="4107" width="8.6640625" customWidth="1"/>
    <col min="4108" max="4108" width="9.6640625" customWidth="1"/>
    <col min="4109" max="4114" width="8.33203125" customWidth="1"/>
    <col min="4353" max="4353" width="44.1328125" customWidth="1"/>
    <col min="4354" max="4354" width="10" customWidth="1"/>
    <col min="4355" max="4355" width="10.6640625" customWidth="1"/>
    <col min="4356" max="4356" width="11.33203125" customWidth="1"/>
    <col min="4357" max="4357" width="8.1328125" customWidth="1"/>
    <col min="4358" max="4358" width="12.33203125" bestFit="1" customWidth="1"/>
    <col min="4359" max="4359" width="12.33203125" customWidth="1"/>
    <col min="4360" max="4360" width="8.1328125" customWidth="1"/>
    <col min="4361" max="4361" width="8.46484375" customWidth="1"/>
    <col min="4362" max="4362" width="8.86328125" customWidth="1"/>
    <col min="4363" max="4363" width="8.6640625" customWidth="1"/>
    <col min="4364" max="4364" width="9.6640625" customWidth="1"/>
    <col min="4365" max="4370" width="8.33203125" customWidth="1"/>
    <col min="4609" max="4609" width="44.1328125" customWidth="1"/>
    <col min="4610" max="4610" width="10" customWidth="1"/>
    <col min="4611" max="4611" width="10.6640625" customWidth="1"/>
    <col min="4612" max="4612" width="11.33203125" customWidth="1"/>
    <col min="4613" max="4613" width="8.1328125" customWidth="1"/>
    <col min="4614" max="4614" width="12.33203125" bestFit="1" customWidth="1"/>
    <col min="4615" max="4615" width="12.33203125" customWidth="1"/>
    <col min="4616" max="4616" width="8.1328125" customWidth="1"/>
    <col min="4617" max="4617" width="8.46484375" customWidth="1"/>
    <col min="4618" max="4618" width="8.86328125" customWidth="1"/>
    <col min="4619" max="4619" width="8.6640625" customWidth="1"/>
    <col min="4620" max="4620" width="9.6640625" customWidth="1"/>
    <col min="4621" max="4626" width="8.33203125" customWidth="1"/>
    <col min="4865" max="4865" width="44.1328125" customWidth="1"/>
    <col min="4866" max="4866" width="10" customWidth="1"/>
    <col min="4867" max="4867" width="10.6640625" customWidth="1"/>
    <col min="4868" max="4868" width="11.33203125" customWidth="1"/>
    <col min="4869" max="4869" width="8.1328125" customWidth="1"/>
    <col min="4870" max="4870" width="12.33203125" bestFit="1" customWidth="1"/>
    <col min="4871" max="4871" width="12.33203125" customWidth="1"/>
    <col min="4872" max="4872" width="8.1328125" customWidth="1"/>
    <col min="4873" max="4873" width="8.46484375" customWidth="1"/>
    <col min="4874" max="4874" width="8.86328125" customWidth="1"/>
    <col min="4875" max="4875" width="8.6640625" customWidth="1"/>
    <col min="4876" max="4876" width="9.6640625" customWidth="1"/>
    <col min="4877" max="4882" width="8.33203125" customWidth="1"/>
    <col min="5121" max="5121" width="44.1328125" customWidth="1"/>
    <col min="5122" max="5122" width="10" customWidth="1"/>
    <col min="5123" max="5123" width="10.6640625" customWidth="1"/>
    <col min="5124" max="5124" width="11.33203125" customWidth="1"/>
    <col min="5125" max="5125" width="8.1328125" customWidth="1"/>
    <col min="5126" max="5126" width="12.33203125" bestFit="1" customWidth="1"/>
    <col min="5127" max="5127" width="12.33203125" customWidth="1"/>
    <col min="5128" max="5128" width="8.1328125" customWidth="1"/>
    <col min="5129" max="5129" width="8.46484375" customWidth="1"/>
    <col min="5130" max="5130" width="8.86328125" customWidth="1"/>
    <col min="5131" max="5131" width="8.6640625" customWidth="1"/>
    <col min="5132" max="5132" width="9.6640625" customWidth="1"/>
    <col min="5133" max="5138" width="8.33203125" customWidth="1"/>
    <col min="5377" max="5377" width="44.1328125" customWidth="1"/>
    <col min="5378" max="5378" width="10" customWidth="1"/>
    <col min="5379" max="5379" width="10.6640625" customWidth="1"/>
    <col min="5380" max="5380" width="11.33203125" customWidth="1"/>
    <col min="5381" max="5381" width="8.1328125" customWidth="1"/>
    <col min="5382" max="5382" width="12.33203125" bestFit="1" customWidth="1"/>
    <col min="5383" max="5383" width="12.33203125" customWidth="1"/>
    <col min="5384" max="5384" width="8.1328125" customWidth="1"/>
    <col min="5385" max="5385" width="8.46484375" customWidth="1"/>
    <col min="5386" max="5386" width="8.86328125" customWidth="1"/>
    <col min="5387" max="5387" width="8.6640625" customWidth="1"/>
    <col min="5388" max="5388" width="9.6640625" customWidth="1"/>
    <col min="5389" max="5394" width="8.33203125" customWidth="1"/>
    <col min="5633" max="5633" width="44.1328125" customWidth="1"/>
    <col min="5634" max="5634" width="10" customWidth="1"/>
    <col min="5635" max="5635" width="10.6640625" customWidth="1"/>
    <col min="5636" max="5636" width="11.33203125" customWidth="1"/>
    <col min="5637" max="5637" width="8.1328125" customWidth="1"/>
    <col min="5638" max="5638" width="12.33203125" bestFit="1" customWidth="1"/>
    <col min="5639" max="5639" width="12.33203125" customWidth="1"/>
    <col min="5640" max="5640" width="8.1328125" customWidth="1"/>
    <col min="5641" max="5641" width="8.46484375" customWidth="1"/>
    <col min="5642" max="5642" width="8.86328125" customWidth="1"/>
    <col min="5643" max="5643" width="8.6640625" customWidth="1"/>
    <col min="5644" max="5644" width="9.6640625" customWidth="1"/>
    <col min="5645" max="5650" width="8.33203125" customWidth="1"/>
    <col min="5889" max="5889" width="44.1328125" customWidth="1"/>
    <col min="5890" max="5890" width="10" customWidth="1"/>
    <col min="5891" max="5891" width="10.6640625" customWidth="1"/>
    <col min="5892" max="5892" width="11.33203125" customWidth="1"/>
    <col min="5893" max="5893" width="8.1328125" customWidth="1"/>
    <col min="5894" max="5894" width="12.33203125" bestFit="1" customWidth="1"/>
    <col min="5895" max="5895" width="12.33203125" customWidth="1"/>
    <col min="5896" max="5896" width="8.1328125" customWidth="1"/>
    <col min="5897" max="5897" width="8.46484375" customWidth="1"/>
    <col min="5898" max="5898" width="8.86328125" customWidth="1"/>
    <col min="5899" max="5899" width="8.6640625" customWidth="1"/>
    <col min="5900" max="5900" width="9.6640625" customWidth="1"/>
    <col min="5901" max="5906" width="8.33203125" customWidth="1"/>
    <col min="6145" max="6145" width="44.1328125" customWidth="1"/>
    <col min="6146" max="6146" width="10" customWidth="1"/>
    <col min="6147" max="6147" width="10.6640625" customWidth="1"/>
    <col min="6148" max="6148" width="11.33203125" customWidth="1"/>
    <col min="6149" max="6149" width="8.1328125" customWidth="1"/>
    <col min="6150" max="6150" width="12.33203125" bestFit="1" customWidth="1"/>
    <col min="6151" max="6151" width="12.33203125" customWidth="1"/>
    <col min="6152" max="6152" width="8.1328125" customWidth="1"/>
    <col min="6153" max="6153" width="8.46484375" customWidth="1"/>
    <col min="6154" max="6154" width="8.86328125" customWidth="1"/>
    <col min="6155" max="6155" width="8.6640625" customWidth="1"/>
    <col min="6156" max="6156" width="9.6640625" customWidth="1"/>
    <col min="6157" max="6162" width="8.33203125" customWidth="1"/>
    <col min="6401" max="6401" width="44.1328125" customWidth="1"/>
    <col min="6402" max="6402" width="10" customWidth="1"/>
    <col min="6403" max="6403" width="10.6640625" customWidth="1"/>
    <col min="6404" max="6404" width="11.33203125" customWidth="1"/>
    <col min="6405" max="6405" width="8.1328125" customWidth="1"/>
    <col min="6406" max="6406" width="12.33203125" bestFit="1" customWidth="1"/>
    <col min="6407" max="6407" width="12.33203125" customWidth="1"/>
    <col min="6408" max="6408" width="8.1328125" customWidth="1"/>
    <col min="6409" max="6409" width="8.46484375" customWidth="1"/>
    <col min="6410" max="6410" width="8.86328125" customWidth="1"/>
    <col min="6411" max="6411" width="8.6640625" customWidth="1"/>
    <col min="6412" max="6412" width="9.6640625" customWidth="1"/>
    <col min="6413" max="6418" width="8.33203125" customWidth="1"/>
    <col min="6657" max="6657" width="44.1328125" customWidth="1"/>
    <col min="6658" max="6658" width="10" customWidth="1"/>
    <col min="6659" max="6659" width="10.6640625" customWidth="1"/>
    <col min="6660" max="6660" width="11.33203125" customWidth="1"/>
    <col min="6661" max="6661" width="8.1328125" customWidth="1"/>
    <col min="6662" max="6662" width="12.33203125" bestFit="1" customWidth="1"/>
    <col min="6663" max="6663" width="12.33203125" customWidth="1"/>
    <col min="6664" max="6664" width="8.1328125" customWidth="1"/>
    <col min="6665" max="6665" width="8.46484375" customWidth="1"/>
    <col min="6666" max="6666" width="8.86328125" customWidth="1"/>
    <col min="6667" max="6667" width="8.6640625" customWidth="1"/>
    <col min="6668" max="6668" width="9.6640625" customWidth="1"/>
    <col min="6669" max="6674" width="8.33203125" customWidth="1"/>
    <col min="6913" max="6913" width="44.1328125" customWidth="1"/>
    <col min="6914" max="6914" width="10" customWidth="1"/>
    <col min="6915" max="6915" width="10.6640625" customWidth="1"/>
    <col min="6916" max="6916" width="11.33203125" customWidth="1"/>
    <col min="6917" max="6917" width="8.1328125" customWidth="1"/>
    <col min="6918" max="6918" width="12.33203125" bestFit="1" customWidth="1"/>
    <col min="6919" max="6919" width="12.33203125" customWidth="1"/>
    <col min="6920" max="6920" width="8.1328125" customWidth="1"/>
    <col min="6921" max="6921" width="8.46484375" customWidth="1"/>
    <col min="6922" max="6922" width="8.86328125" customWidth="1"/>
    <col min="6923" max="6923" width="8.6640625" customWidth="1"/>
    <col min="6924" max="6924" width="9.6640625" customWidth="1"/>
    <col min="6925" max="6930" width="8.33203125" customWidth="1"/>
    <col min="7169" max="7169" width="44.1328125" customWidth="1"/>
    <col min="7170" max="7170" width="10" customWidth="1"/>
    <col min="7171" max="7171" width="10.6640625" customWidth="1"/>
    <col min="7172" max="7172" width="11.33203125" customWidth="1"/>
    <col min="7173" max="7173" width="8.1328125" customWidth="1"/>
    <col min="7174" max="7174" width="12.33203125" bestFit="1" customWidth="1"/>
    <col min="7175" max="7175" width="12.33203125" customWidth="1"/>
    <col min="7176" max="7176" width="8.1328125" customWidth="1"/>
    <col min="7177" max="7177" width="8.46484375" customWidth="1"/>
    <col min="7178" max="7178" width="8.86328125" customWidth="1"/>
    <col min="7179" max="7179" width="8.6640625" customWidth="1"/>
    <col min="7180" max="7180" width="9.6640625" customWidth="1"/>
    <col min="7181" max="7186" width="8.33203125" customWidth="1"/>
    <col min="7425" max="7425" width="44.1328125" customWidth="1"/>
    <col min="7426" max="7426" width="10" customWidth="1"/>
    <col min="7427" max="7427" width="10.6640625" customWidth="1"/>
    <col min="7428" max="7428" width="11.33203125" customWidth="1"/>
    <col min="7429" max="7429" width="8.1328125" customWidth="1"/>
    <col min="7430" max="7430" width="12.33203125" bestFit="1" customWidth="1"/>
    <col min="7431" max="7431" width="12.33203125" customWidth="1"/>
    <col min="7432" max="7432" width="8.1328125" customWidth="1"/>
    <col min="7433" max="7433" width="8.46484375" customWidth="1"/>
    <col min="7434" max="7434" width="8.86328125" customWidth="1"/>
    <col min="7435" max="7435" width="8.6640625" customWidth="1"/>
    <col min="7436" max="7436" width="9.6640625" customWidth="1"/>
    <col min="7437" max="7442" width="8.33203125" customWidth="1"/>
    <col min="7681" max="7681" width="44.1328125" customWidth="1"/>
    <col min="7682" max="7682" width="10" customWidth="1"/>
    <col min="7683" max="7683" width="10.6640625" customWidth="1"/>
    <col min="7684" max="7684" width="11.33203125" customWidth="1"/>
    <col min="7685" max="7685" width="8.1328125" customWidth="1"/>
    <col min="7686" max="7686" width="12.33203125" bestFit="1" customWidth="1"/>
    <col min="7687" max="7687" width="12.33203125" customWidth="1"/>
    <col min="7688" max="7688" width="8.1328125" customWidth="1"/>
    <col min="7689" max="7689" width="8.46484375" customWidth="1"/>
    <col min="7690" max="7690" width="8.86328125" customWidth="1"/>
    <col min="7691" max="7691" width="8.6640625" customWidth="1"/>
    <col min="7692" max="7692" width="9.6640625" customWidth="1"/>
    <col min="7693" max="7698" width="8.33203125" customWidth="1"/>
    <col min="7937" max="7937" width="44.1328125" customWidth="1"/>
    <col min="7938" max="7938" width="10" customWidth="1"/>
    <col min="7939" max="7939" width="10.6640625" customWidth="1"/>
    <col min="7940" max="7940" width="11.33203125" customWidth="1"/>
    <col min="7941" max="7941" width="8.1328125" customWidth="1"/>
    <col min="7942" max="7942" width="12.33203125" bestFit="1" customWidth="1"/>
    <col min="7943" max="7943" width="12.33203125" customWidth="1"/>
    <col min="7944" max="7944" width="8.1328125" customWidth="1"/>
    <col min="7945" max="7945" width="8.46484375" customWidth="1"/>
    <col min="7946" max="7946" width="8.86328125" customWidth="1"/>
    <col min="7947" max="7947" width="8.6640625" customWidth="1"/>
    <col min="7948" max="7948" width="9.6640625" customWidth="1"/>
    <col min="7949" max="7954" width="8.33203125" customWidth="1"/>
    <col min="8193" max="8193" width="44.1328125" customWidth="1"/>
    <col min="8194" max="8194" width="10" customWidth="1"/>
    <col min="8195" max="8195" width="10.6640625" customWidth="1"/>
    <col min="8196" max="8196" width="11.33203125" customWidth="1"/>
    <col min="8197" max="8197" width="8.1328125" customWidth="1"/>
    <col min="8198" max="8198" width="12.33203125" bestFit="1" customWidth="1"/>
    <col min="8199" max="8199" width="12.33203125" customWidth="1"/>
    <col min="8200" max="8200" width="8.1328125" customWidth="1"/>
    <col min="8201" max="8201" width="8.46484375" customWidth="1"/>
    <col min="8202" max="8202" width="8.86328125" customWidth="1"/>
    <col min="8203" max="8203" width="8.6640625" customWidth="1"/>
    <col min="8204" max="8204" width="9.6640625" customWidth="1"/>
    <col min="8205" max="8210" width="8.33203125" customWidth="1"/>
    <col min="8449" max="8449" width="44.1328125" customWidth="1"/>
    <col min="8450" max="8450" width="10" customWidth="1"/>
    <col min="8451" max="8451" width="10.6640625" customWidth="1"/>
    <col min="8452" max="8452" width="11.33203125" customWidth="1"/>
    <col min="8453" max="8453" width="8.1328125" customWidth="1"/>
    <col min="8454" max="8454" width="12.33203125" bestFit="1" customWidth="1"/>
    <col min="8455" max="8455" width="12.33203125" customWidth="1"/>
    <col min="8456" max="8456" width="8.1328125" customWidth="1"/>
    <col min="8457" max="8457" width="8.46484375" customWidth="1"/>
    <col min="8458" max="8458" width="8.86328125" customWidth="1"/>
    <col min="8459" max="8459" width="8.6640625" customWidth="1"/>
    <col min="8460" max="8460" width="9.6640625" customWidth="1"/>
    <col min="8461" max="8466" width="8.33203125" customWidth="1"/>
    <col min="8705" max="8705" width="44.1328125" customWidth="1"/>
    <col min="8706" max="8706" width="10" customWidth="1"/>
    <col min="8707" max="8707" width="10.6640625" customWidth="1"/>
    <col min="8708" max="8708" width="11.33203125" customWidth="1"/>
    <col min="8709" max="8709" width="8.1328125" customWidth="1"/>
    <col min="8710" max="8710" width="12.33203125" bestFit="1" customWidth="1"/>
    <col min="8711" max="8711" width="12.33203125" customWidth="1"/>
    <col min="8712" max="8712" width="8.1328125" customWidth="1"/>
    <col min="8713" max="8713" width="8.46484375" customWidth="1"/>
    <col min="8714" max="8714" width="8.86328125" customWidth="1"/>
    <col min="8715" max="8715" width="8.6640625" customWidth="1"/>
    <col min="8716" max="8716" width="9.6640625" customWidth="1"/>
    <col min="8717" max="8722" width="8.33203125" customWidth="1"/>
    <col min="8961" max="8961" width="44.1328125" customWidth="1"/>
    <col min="8962" max="8962" width="10" customWidth="1"/>
    <col min="8963" max="8963" width="10.6640625" customWidth="1"/>
    <col min="8964" max="8964" width="11.33203125" customWidth="1"/>
    <col min="8965" max="8965" width="8.1328125" customWidth="1"/>
    <col min="8966" max="8966" width="12.33203125" bestFit="1" customWidth="1"/>
    <col min="8967" max="8967" width="12.33203125" customWidth="1"/>
    <col min="8968" max="8968" width="8.1328125" customWidth="1"/>
    <col min="8969" max="8969" width="8.46484375" customWidth="1"/>
    <col min="8970" max="8970" width="8.86328125" customWidth="1"/>
    <col min="8971" max="8971" width="8.6640625" customWidth="1"/>
    <col min="8972" max="8972" width="9.6640625" customWidth="1"/>
    <col min="8973" max="8978" width="8.33203125" customWidth="1"/>
    <col min="9217" max="9217" width="44.1328125" customWidth="1"/>
    <col min="9218" max="9218" width="10" customWidth="1"/>
    <col min="9219" max="9219" width="10.6640625" customWidth="1"/>
    <col min="9220" max="9220" width="11.33203125" customWidth="1"/>
    <col min="9221" max="9221" width="8.1328125" customWidth="1"/>
    <col min="9222" max="9222" width="12.33203125" bestFit="1" customWidth="1"/>
    <col min="9223" max="9223" width="12.33203125" customWidth="1"/>
    <col min="9224" max="9224" width="8.1328125" customWidth="1"/>
    <col min="9225" max="9225" width="8.46484375" customWidth="1"/>
    <col min="9226" max="9226" width="8.86328125" customWidth="1"/>
    <col min="9227" max="9227" width="8.6640625" customWidth="1"/>
    <col min="9228" max="9228" width="9.6640625" customWidth="1"/>
    <col min="9229" max="9234" width="8.33203125" customWidth="1"/>
    <col min="9473" max="9473" width="44.1328125" customWidth="1"/>
    <col min="9474" max="9474" width="10" customWidth="1"/>
    <col min="9475" max="9475" width="10.6640625" customWidth="1"/>
    <col min="9476" max="9476" width="11.33203125" customWidth="1"/>
    <col min="9477" max="9477" width="8.1328125" customWidth="1"/>
    <col min="9478" max="9478" width="12.33203125" bestFit="1" customWidth="1"/>
    <col min="9479" max="9479" width="12.33203125" customWidth="1"/>
    <col min="9480" max="9480" width="8.1328125" customWidth="1"/>
    <col min="9481" max="9481" width="8.46484375" customWidth="1"/>
    <col min="9482" max="9482" width="8.86328125" customWidth="1"/>
    <col min="9483" max="9483" width="8.6640625" customWidth="1"/>
    <col min="9484" max="9484" width="9.6640625" customWidth="1"/>
    <col min="9485" max="9490" width="8.33203125" customWidth="1"/>
    <col min="9729" max="9729" width="44.1328125" customWidth="1"/>
    <col min="9730" max="9730" width="10" customWidth="1"/>
    <col min="9731" max="9731" width="10.6640625" customWidth="1"/>
    <col min="9732" max="9732" width="11.33203125" customWidth="1"/>
    <col min="9733" max="9733" width="8.1328125" customWidth="1"/>
    <col min="9734" max="9734" width="12.33203125" bestFit="1" customWidth="1"/>
    <col min="9735" max="9735" width="12.33203125" customWidth="1"/>
    <col min="9736" max="9736" width="8.1328125" customWidth="1"/>
    <col min="9737" max="9737" width="8.46484375" customWidth="1"/>
    <col min="9738" max="9738" width="8.86328125" customWidth="1"/>
    <col min="9739" max="9739" width="8.6640625" customWidth="1"/>
    <col min="9740" max="9740" width="9.6640625" customWidth="1"/>
    <col min="9741" max="9746" width="8.33203125" customWidth="1"/>
    <col min="9985" max="9985" width="44.1328125" customWidth="1"/>
    <col min="9986" max="9986" width="10" customWidth="1"/>
    <col min="9987" max="9987" width="10.6640625" customWidth="1"/>
    <col min="9988" max="9988" width="11.33203125" customWidth="1"/>
    <col min="9989" max="9989" width="8.1328125" customWidth="1"/>
    <col min="9990" max="9990" width="12.33203125" bestFit="1" customWidth="1"/>
    <col min="9991" max="9991" width="12.33203125" customWidth="1"/>
    <col min="9992" max="9992" width="8.1328125" customWidth="1"/>
    <col min="9993" max="9993" width="8.46484375" customWidth="1"/>
    <col min="9994" max="9994" width="8.86328125" customWidth="1"/>
    <col min="9995" max="9995" width="8.6640625" customWidth="1"/>
    <col min="9996" max="9996" width="9.6640625" customWidth="1"/>
    <col min="9997" max="10002" width="8.33203125" customWidth="1"/>
    <col min="10241" max="10241" width="44.1328125" customWidth="1"/>
    <col min="10242" max="10242" width="10" customWidth="1"/>
    <col min="10243" max="10243" width="10.6640625" customWidth="1"/>
    <col min="10244" max="10244" width="11.33203125" customWidth="1"/>
    <col min="10245" max="10245" width="8.1328125" customWidth="1"/>
    <col min="10246" max="10246" width="12.33203125" bestFit="1" customWidth="1"/>
    <col min="10247" max="10247" width="12.33203125" customWidth="1"/>
    <col min="10248" max="10248" width="8.1328125" customWidth="1"/>
    <col min="10249" max="10249" width="8.46484375" customWidth="1"/>
    <col min="10250" max="10250" width="8.86328125" customWidth="1"/>
    <col min="10251" max="10251" width="8.6640625" customWidth="1"/>
    <col min="10252" max="10252" width="9.6640625" customWidth="1"/>
    <col min="10253" max="10258" width="8.33203125" customWidth="1"/>
    <col min="10497" max="10497" width="44.1328125" customWidth="1"/>
    <col min="10498" max="10498" width="10" customWidth="1"/>
    <col min="10499" max="10499" width="10.6640625" customWidth="1"/>
    <col min="10500" max="10500" width="11.33203125" customWidth="1"/>
    <col min="10501" max="10501" width="8.1328125" customWidth="1"/>
    <col min="10502" max="10502" width="12.33203125" bestFit="1" customWidth="1"/>
    <col min="10503" max="10503" width="12.33203125" customWidth="1"/>
    <col min="10504" max="10504" width="8.1328125" customWidth="1"/>
    <col min="10505" max="10505" width="8.46484375" customWidth="1"/>
    <col min="10506" max="10506" width="8.86328125" customWidth="1"/>
    <col min="10507" max="10507" width="8.6640625" customWidth="1"/>
    <col min="10508" max="10508" width="9.6640625" customWidth="1"/>
    <col min="10509" max="10514" width="8.33203125" customWidth="1"/>
    <col min="10753" max="10753" width="44.1328125" customWidth="1"/>
    <col min="10754" max="10754" width="10" customWidth="1"/>
    <col min="10755" max="10755" width="10.6640625" customWidth="1"/>
    <col min="10756" max="10756" width="11.33203125" customWidth="1"/>
    <col min="10757" max="10757" width="8.1328125" customWidth="1"/>
    <col min="10758" max="10758" width="12.33203125" bestFit="1" customWidth="1"/>
    <col min="10759" max="10759" width="12.33203125" customWidth="1"/>
    <col min="10760" max="10760" width="8.1328125" customWidth="1"/>
    <col min="10761" max="10761" width="8.46484375" customWidth="1"/>
    <col min="10762" max="10762" width="8.86328125" customWidth="1"/>
    <col min="10763" max="10763" width="8.6640625" customWidth="1"/>
    <col min="10764" max="10764" width="9.6640625" customWidth="1"/>
    <col min="10765" max="10770" width="8.33203125" customWidth="1"/>
    <col min="11009" max="11009" width="44.1328125" customWidth="1"/>
    <col min="11010" max="11010" width="10" customWidth="1"/>
    <col min="11011" max="11011" width="10.6640625" customWidth="1"/>
    <col min="11012" max="11012" width="11.33203125" customWidth="1"/>
    <col min="11013" max="11013" width="8.1328125" customWidth="1"/>
    <col min="11014" max="11014" width="12.33203125" bestFit="1" customWidth="1"/>
    <col min="11015" max="11015" width="12.33203125" customWidth="1"/>
    <col min="11016" max="11016" width="8.1328125" customWidth="1"/>
    <col min="11017" max="11017" width="8.46484375" customWidth="1"/>
    <col min="11018" max="11018" width="8.86328125" customWidth="1"/>
    <col min="11019" max="11019" width="8.6640625" customWidth="1"/>
    <col min="11020" max="11020" width="9.6640625" customWidth="1"/>
    <col min="11021" max="11026" width="8.33203125" customWidth="1"/>
    <col min="11265" max="11265" width="44.1328125" customWidth="1"/>
    <col min="11266" max="11266" width="10" customWidth="1"/>
    <col min="11267" max="11267" width="10.6640625" customWidth="1"/>
    <col min="11268" max="11268" width="11.33203125" customWidth="1"/>
    <col min="11269" max="11269" width="8.1328125" customWidth="1"/>
    <col min="11270" max="11270" width="12.33203125" bestFit="1" customWidth="1"/>
    <col min="11271" max="11271" width="12.33203125" customWidth="1"/>
    <col min="11272" max="11272" width="8.1328125" customWidth="1"/>
    <col min="11273" max="11273" width="8.46484375" customWidth="1"/>
    <col min="11274" max="11274" width="8.86328125" customWidth="1"/>
    <col min="11275" max="11275" width="8.6640625" customWidth="1"/>
    <col min="11276" max="11276" width="9.6640625" customWidth="1"/>
    <col min="11277" max="11282" width="8.33203125" customWidth="1"/>
    <col min="11521" max="11521" width="44.1328125" customWidth="1"/>
    <col min="11522" max="11522" width="10" customWidth="1"/>
    <col min="11523" max="11523" width="10.6640625" customWidth="1"/>
    <col min="11524" max="11524" width="11.33203125" customWidth="1"/>
    <col min="11525" max="11525" width="8.1328125" customWidth="1"/>
    <col min="11526" max="11526" width="12.33203125" bestFit="1" customWidth="1"/>
    <col min="11527" max="11527" width="12.33203125" customWidth="1"/>
    <col min="11528" max="11528" width="8.1328125" customWidth="1"/>
    <col min="11529" max="11529" width="8.46484375" customWidth="1"/>
    <col min="11530" max="11530" width="8.86328125" customWidth="1"/>
    <col min="11531" max="11531" width="8.6640625" customWidth="1"/>
    <col min="11532" max="11532" width="9.6640625" customWidth="1"/>
    <col min="11533" max="11538" width="8.33203125" customWidth="1"/>
    <col min="11777" max="11777" width="44.1328125" customWidth="1"/>
    <col min="11778" max="11778" width="10" customWidth="1"/>
    <col min="11779" max="11779" width="10.6640625" customWidth="1"/>
    <col min="11780" max="11780" width="11.33203125" customWidth="1"/>
    <col min="11781" max="11781" width="8.1328125" customWidth="1"/>
    <col min="11782" max="11782" width="12.33203125" bestFit="1" customWidth="1"/>
    <col min="11783" max="11783" width="12.33203125" customWidth="1"/>
    <col min="11784" max="11784" width="8.1328125" customWidth="1"/>
    <col min="11785" max="11785" width="8.46484375" customWidth="1"/>
    <col min="11786" max="11786" width="8.86328125" customWidth="1"/>
    <col min="11787" max="11787" width="8.6640625" customWidth="1"/>
    <col min="11788" max="11788" width="9.6640625" customWidth="1"/>
    <col min="11789" max="11794" width="8.33203125" customWidth="1"/>
    <col min="12033" max="12033" width="44.1328125" customWidth="1"/>
    <col min="12034" max="12034" width="10" customWidth="1"/>
    <col min="12035" max="12035" width="10.6640625" customWidth="1"/>
    <col min="12036" max="12036" width="11.33203125" customWidth="1"/>
    <col min="12037" max="12037" width="8.1328125" customWidth="1"/>
    <col min="12038" max="12038" width="12.33203125" bestFit="1" customWidth="1"/>
    <col min="12039" max="12039" width="12.33203125" customWidth="1"/>
    <col min="12040" max="12040" width="8.1328125" customWidth="1"/>
    <col min="12041" max="12041" width="8.46484375" customWidth="1"/>
    <col min="12042" max="12042" width="8.86328125" customWidth="1"/>
    <col min="12043" max="12043" width="8.6640625" customWidth="1"/>
    <col min="12044" max="12044" width="9.6640625" customWidth="1"/>
    <col min="12045" max="12050" width="8.33203125" customWidth="1"/>
    <col min="12289" max="12289" width="44.1328125" customWidth="1"/>
    <col min="12290" max="12290" width="10" customWidth="1"/>
    <col min="12291" max="12291" width="10.6640625" customWidth="1"/>
    <col min="12292" max="12292" width="11.33203125" customWidth="1"/>
    <col min="12293" max="12293" width="8.1328125" customWidth="1"/>
    <col min="12294" max="12294" width="12.33203125" bestFit="1" customWidth="1"/>
    <col min="12295" max="12295" width="12.33203125" customWidth="1"/>
    <col min="12296" max="12296" width="8.1328125" customWidth="1"/>
    <col min="12297" max="12297" width="8.46484375" customWidth="1"/>
    <col min="12298" max="12298" width="8.86328125" customWidth="1"/>
    <col min="12299" max="12299" width="8.6640625" customWidth="1"/>
    <col min="12300" max="12300" width="9.6640625" customWidth="1"/>
    <col min="12301" max="12306" width="8.33203125" customWidth="1"/>
    <col min="12545" max="12545" width="44.1328125" customWidth="1"/>
    <col min="12546" max="12546" width="10" customWidth="1"/>
    <col min="12547" max="12547" width="10.6640625" customWidth="1"/>
    <col min="12548" max="12548" width="11.33203125" customWidth="1"/>
    <col min="12549" max="12549" width="8.1328125" customWidth="1"/>
    <col min="12550" max="12550" width="12.33203125" bestFit="1" customWidth="1"/>
    <col min="12551" max="12551" width="12.33203125" customWidth="1"/>
    <col min="12552" max="12552" width="8.1328125" customWidth="1"/>
    <col min="12553" max="12553" width="8.46484375" customWidth="1"/>
    <col min="12554" max="12554" width="8.86328125" customWidth="1"/>
    <col min="12555" max="12555" width="8.6640625" customWidth="1"/>
    <col min="12556" max="12556" width="9.6640625" customWidth="1"/>
    <col min="12557" max="12562" width="8.33203125" customWidth="1"/>
    <col min="12801" max="12801" width="44.1328125" customWidth="1"/>
    <col min="12802" max="12802" width="10" customWidth="1"/>
    <col min="12803" max="12803" width="10.6640625" customWidth="1"/>
    <col min="12804" max="12804" width="11.33203125" customWidth="1"/>
    <col min="12805" max="12805" width="8.1328125" customWidth="1"/>
    <col min="12806" max="12806" width="12.33203125" bestFit="1" customWidth="1"/>
    <col min="12807" max="12807" width="12.33203125" customWidth="1"/>
    <col min="12808" max="12808" width="8.1328125" customWidth="1"/>
    <col min="12809" max="12809" width="8.46484375" customWidth="1"/>
    <col min="12810" max="12810" width="8.86328125" customWidth="1"/>
    <col min="12811" max="12811" width="8.6640625" customWidth="1"/>
    <col min="12812" max="12812" width="9.6640625" customWidth="1"/>
    <col min="12813" max="12818" width="8.33203125" customWidth="1"/>
    <col min="13057" max="13057" width="44.1328125" customWidth="1"/>
    <col min="13058" max="13058" width="10" customWidth="1"/>
    <col min="13059" max="13059" width="10.6640625" customWidth="1"/>
    <col min="13060" max="13060" width="11.33203125" customWidth="1"/>
    <col min="13061" max="13061" width="8.1328125" customWidth="1"/>
    <col min="13062" max="13062" width="12.33203125" bestFit="1" customWidth="1"/>
    <col min="13063" max="13063" width="12.33203125" customWidth="1"/>
    <col min="13064" max="13064" width="8.1328125" customWidth="1"/>
    <col min="13065" max="13065" width="8.46484375" customWidth="1"/>
    <col min="13066" max="13066" width="8.86328125" customWidth="1"/>
    <col min="13067" max="13067" width="8.6640625" customWidth="1"/>
    <col min="13068" max="13068" width="9.6640625" customWidth="1"/>
    <col min="13069" max="13074" width="8.33203125" customWidth="1"/>
    <col min="13313" max="13313" width="44.1328125" customWidth="1"/>
    <col min="13314" max="13314" width="10" customWidth="1"/>
    <col min="13315" max="13315" width="10.6640625" customWidth="1"/>
    <col min="13316" max="13316" width="11.33203125" customWidth="1"/>
    <col min="13317" max="13317" width="8.1328125" customWidth="1"/>
    <col min="13318" max="13318" width="12.33203125" bestFit="1" customWidth="1"/>
    <col min="13319" max="13319" width="12.33203125" customWidth="1"/>
    <col min="13320" max="13320" width="8.1328125" customWidth="1"/>
    <col min="13321" max="13321" width="8.46484375" customWidth="1"/>
    <col min="13322" max="13322" width="8.86328125" customWidth="1"/>
    <col min="13323" max="13323" width="8.6640625" customWidth="1"/>
    <col min="13324" max="13324" width="9.6640625" customWidth="1"/>
    <col min="13325" max="13330" width="8.33203125" customWidth="1"/>
    <col min="13569" max="13569" width="44.1328125" customWidth="1"/>
    <col min="13570" max="13570" width="10" customWidth="1"/>
    <col min="13571" max="13571" width="10.6640625" customWidth="1"/>
    <col min="13572" max="13572" width="11.33203125" customWidth="1"/>
    <col min="13573" max="13573" width="8.1328125" customWidth="1"/>
    <col min="13574" max="13574" width="12.33203125" bestFit="1" customWidth="1"/>
    <col min="13575" max="13575" width="12.33203125" customWidth="1"/>
    <col min="13576" max="13576" width="8.1328125" customWidth="1"/>
    <col min="13577" max="13577" width="8.46484375" customWidth="1"/>
    <col min="13578" max="13578" width="8.86328125" customWidth="1"/>
    <col min="13579" max="13579" width="8.6640625" customWidth="1"/>
    <col min="13580" max="13580" width="9.6640625" customWidth="1"/>
    <col min="13581" max="13586" width="8.33203125" customWidth="1"/>
    <col min="13825" max="13825" width="44.1328125" customWidth="1"/>
    <col min="13826" max="13826" width="10" customWidth="1"/>
    <col min="13827" max="13827" width="10.6640625" customWidth="1"/>
    <col min="13828" max="13828" width="11.33203125" customWidth="1"/>
    <col min="13829" max="13829" width="8.1328125" customWidth="1"/>
    <col min="13830" max="13830" width="12.33203125" bestFit="1" customWidth="1"/>
    <col min="13831" max="13831" width="12.33203125" customWidth="1"/>
    <col min="13832" max="13832" width="8.1328125" customWidth="1"/>
    <col min="13833" max="13833" width="8.46484375" customWidth="1"/>
    <col min="13834" max="13834" width="8.86328125" customWidth="1"/>
    <col min="13835" max="13835" width="8.6640625" customWidth="1"/>
    <col min="13836" max="13836" width="9.6640625" customWidth="1"/>
    <col min="13837" max="13842" width="8.33203125" customWidth="1"/>
    <col min="14081" max="14081" width="44.1328125" customWidth="1"/>
    <col min="14082" max="14082" width="10" customWidth="1"/>
    <col min="14083" max="14083" width="10.6640625" customWidth="1"/>
    <col min="14084" max="14084" width="11.33203125" customWidth="1"/>
    <col min="14085" max="14085" width="8.1328125" customWidth="1"/>
    <col min="14086" max="14086" width="12.33203125" bestFit="1" customWidth="1"/>
    <col min="14087" max="14087" width="12.33203125" customWidth="1"/>
    <col min="14088" max="14088" width="8.1328125" customWidth="1"/>
    <col min="14089" max="14089" width="8.46484375" customWidth="1"/>
    <col min="14090" max="14090" width="8.86328125" customWidth="1"/>
    <col min="14091" max="14091" width="8.6640625" customWidth="1"/>
    <col min="14092" max="14092" width="9.6640625" customWidth="1"/>
    <col min="14093" max="14098" width="8.33203125" customWidth="1"/>
    <col min="14337" max="14337" width="44.1328125" customWidth="1"/>
    <col min="14338" max="14338" width="10" customWidth="1"/>
    <col min="14339" max="14339" width="10.6640625" customWidth="1"/>
    <col min="14340" max="14340" width="11.33203125" customWidth="1"/>
    <col min="14341" max="14341" width="8.1328125" customWidth="1"/>
    <col min="14342" max="14342" width="12.33203125" bestFit="1" customWidth="1"/>
    <col min="14343" max="14343" width="12.33203125" customWidth="1"/>
    <col min="14344" max="14344" width="8.1328125" customWidth="1"/>
    <col min="14345" max="14345" width="8.46484375" customWidth="1"/>
    <col min="14346" max="14346" width="8.86328125" customWidth="1"/>
    <col min="14347" max="14347" width="8.6640625" customWidth="1"/>
    <col min="14348" max="14348" width="9.6640625" customWidth="1"/>
    <col min="14349" max="14354" width="8.33203125" customWidth="1"/>
    <col min="14593" max="14593" width="44.1328125" customWidth="1"/>
    <col min="14594" max="14594" width="10" customWidth="1"/>
    <col min="14595" max="14595" width="10.6640625" customWidth="1"/>
    <col min="14596" max="14596" width="11.33203125" customWidth="1"/>
    <col min="14597" max="14597" width="8.1328125" customWidth="1"/>
    <col min="14598" max="14598" width="12.33203125" bestFit="1" customWidth="1"/>
    <col min="14599" max="14599" width="12.33203125" customWidth="1"/>
    <col min="14600" max="14600" width="8.1328125" customWidth="1"/>
    <col min="14601" max="14601" width="8.46484375" customWidth="1"/>
    <col min="14602" max="14602" width="8.86328125" customWidth="1"/>
    <col min="14603" max="14603" width="8.6640625" customWidth="1"/>
    <col min="14604" max="14604" width="9.6640625" customWidth="1"/>
    <col min="14605" max="14610" width="8.33203125" customWidth="1"/>
    <col min="14849" max="14849" width="44.1328125" customWidth="1"/>
    <col min="14850" max="14850" width="10" customWidth="1"/>
    <col min="14851" max="14851" width="10.6640625" customWidth="1"/>
    <col min="14852" max="14852" width="11.33203125" customWidth="1"/>
    <col min="14853" max="14853" width="8.1328125" customWidth="1"/>
    <col min="14854" max="14854" width="12.33203125" bestFit="1" customWidth="1"/>
    <col min="14855" max="14855" width="12.33203125" customWidth="1"/>
    <col min="14856" max="14856" width="8.1328125" customWidth="1"/>
    <col min="14857" max="14857" width="8.46484375" customWidth="1"/>
    <col min="14858" max="14858" width="8.86328125" customWidth="1"/>
    <col min="14859" max="14859" width="8.6640625" customWidth="1"/>
    <col min="14860" max="14860" width="9.6640625" customWidth="1"/>
    <col min="14861" max="14866" width="8.33203125" customWidth="1"/>
    <col min="15105" max="15105" width="44.1328125" customWidth="1"/>
    <col min="15106" max="15106" width="10" customWidth="1"/>
    <col min="15107" max="15107" width="10.6640625" customWidth="1"/>
    <col min="15108" max="15108" width="11.33203125" customWidth="1"/>
    <col min="15109" max="15109" width="8.1328125" customWidth="1"/>
    <col min="15110" max="15110" width="12.33203125" bestFit="1" customWidth="1"/>
    <col min="15111" max="15111" width="12.33203125" customWidth="1"/>
    <col min="15112" max="15112" width="8.1328125" customWidth="1"/>
    <col min="15113" max="15113" width="8.46484375" customWidth="1"/>
    <col min="15114" max="15114" width="8.86328125" customWidth="1"/>
    <col min="15115" max="15115" width="8.6640625" customWidth="1"/>
    <col min="15116" max="15116" width="9.6640625" customWidth="1"/>
    <col min="15117" max="15122" width="8.33203125" customWidth="1"/>
    <col min="15361" max="15361" width="44.1328125" customWidth="1"/>
    <col min="15362" max="15362" width="10" customWidth="1"/>
    <col min="15363" max="15363" width="10.6640625" customWidth="1"/>
    <col min="15364" max="15364" width="11.33203125" customWidth="1"/>
    <col min="15365" max="15365" width="8.1328125" customWidth="1"/>
    <col min="15366" max="15366" width="12.33203125" bestFit="1" customWidth="1"/>
    <col min="15367" max="15367" width="12.33203125" customWidth="1"/>
    <col min="15368" max="15368" width="8.1328125" customWidth="1"/>
    <col min="15369" max="15369" width="8.46484375" customWidth="1"/>
    <col min="15370" max="15370" width="8.86328125" customWidth="1"/>
    <col min="15371" max="15371" width="8.6640625" customWidth="1"/>
    <col min="15372" max="15372" width="9.6640625" customWidth="1"/>
    <col min="15373" max="15378" width="8.33203125" customWidth="1"/>
    <col min="15617" max="15617" width="44.1328125" customWidth="1"/>
    <col min="15618" max="15618" width="10" customWidth="1"/>
    <col min="15619" max="15619" width="10.6640625" customWidth="1"/>
    <col min="15620" max="15620" width="11.33203125" customWidth="1"/>
    <col min="15621" max="15621" width="8.1328125" customWidth="1"/>
    <col min="15622" max="15622" width="12.33203125" bestFit="1" customWidth="1"/>
    <col min="15623" max="15623" width="12.33203125" customWidth="1"/>
    <col min="15624" max="15624" width="8.1328125" customWidth="1"/>
    <col min="15625" max="15625" width="8.46484375" customWidth="1"/>
    <col min="15626" max="15626" width="8.86328125" customWidth="1"/>
    <col min="15627" max="15627" width="8.6640625" customWidth="1"/>
    <col min="15628" max="15628" width="9.6640625" customWidth="1"/>
    <col min="15629" max="15634" width="8.33203125" customWidth="1"/>
    <col min="15873" max="15873" width="44.1328125" customWidth="1"/>
    <col min="15874" max="15874" width="10" customWidth="1"/>
    <col min="15875" max="15875" width="10.6640625" customWidth="1"/>
    <col min="15876" max="15876" width="11.33203125" customWidth="1"/>
    <col min="15877" max="15877" width="8.1328125" customWidth="1"/>
    <col min="15878" max="15878" width="12.33203125" bestFit="1" customWidth="1"/>
    <col min="15879" max="15879" width="12.33203125" customWidth="1"/>
    <col min="15880" max="15880" width="8.1328125" customWidth="1"/>
    <col min="15881" max="15881" width="8.46484375" customWidth="1"/>
    <col min="15882" max="15882" width="8.86328125" customWidth="1"/>
    <col min="15883" max="15883" width="8.6640625" customWidth="1"/>
    <col min="15884" max="15884" width="9.6640625" customWidth="1"/>
    <col min="15885" max="15890" width="8.33203125" customWidth="1"/>
    <col min="16129" max="16129" width="44.1328125" customWidth="1"/>
    <col min="16130" max="16130" width="10" customWidth="1"/>
    <col min="16131" max="16131" width="10.6640625" customWidth="1"/>
    <col min="16132" max="16132" width="11.33203125" customWidth="1"/>
    <col min="16133" max="16133" width="8.1328125" customWidth="1"/>
    <col min="16134" max="16134" width="12.33203125" bestFit="1" customWidth="1"/>
    <col min="16135" max="16135" width="12.33203125" customWidth="1"/>
    <col min="16136" max="16136" width="8.1328125" customWidth="1"/>
    <col min="16137" max="16137" width="8.46484375" customWidth="1"/>
    <col min="16138" max="16138" width="8.86328125" customWidth="1"/>
    <col min="16139" max="16139" width="8.6640625" customWidth="1"/>
    <col min="16140" max="16140" width="9.6640625" customWidth="1"/>
    <col min="16141" max="16146" width="8.33203125" customWidth="1"/>
  </cols>
  <sheetData>
    <row r="1" spans="1:23" s="1" customFormat="1" ht="29" customHeight="1" x14ac:dyDescent="0.65">
      <c r="A1" s="124" t="s">
        <v>0</v>
      </c>
      <c r="B1" s="125"/>
      <c r="C1" s="125"/>
      <c r="D1" s="126"/>
      <c r="E1" s="125"/>
      <c r="F1" s="125"/>
      <c r="G1" s="127"/>
      <c r="H1" s="128"/>
      <c r="I1" s="129"/>
      <c r="J1" s="129"/>
      <c r="K1" s="129"/>
      <c r="L1" s="129"/>
      <c r="M1" s="129"/>
      <c r="N1" s="129"/>
      <c r="O1" s="129"/>
      <c r="P1" s="129"/>
      <c r="Q1" s="129"/>
      <c r="R1" s="129"/>
      <c r="S1" s="127"/>
    </row>
    <row r="2" spans="1:23" s="3" customFormat="1" ht="13.25" customHeight="1" x14ac:dyDescent="0.45">
      <c r="A2" s="130"/>
      <c r="B2" s="131"/>
      <c r="C2" s="131"/>
      <c r="D2" s="132"/>
      <c r="E2" s="133"/>
      <c r="F2" s="133"/>
      <c r="G2" s="133"/>
      <c r="H2" s="130"/>
      <c r="I2" s="130"/>
      <c r="J2" s="130"/>
      <c r="K2" s="130"/>
      <c r="L2" s="130"/>
      <c r="M2" s="130"/>
      <c r="N2" s="130"/>
      <c r="O2" s="130"/>
      <c r="P2" s="130"/>
      <c r="Q2" s="130"/>
      <c r="R2" s="130"/>
      <c r="S2" s="133"/>
    </row>
    <row r="3" spans="1:23" s="3" customFormat="1" ht="13.25" customHeight="1" x14ac:dyDescent="0.45">
      <c r="A3" s="134"/>
      <c r="B3" s="131"/>
      <c r="C3" s="374" t="s">
        <v>90</v>
      </c>
      <c r="D3" s="374"/>
      <c r="E3" s="374"/>
      <c r="F3" s="135"/>
      <c r="G3" s="4"/>
      <c r="H3" s="131"/>
      <c r="I3" s="131"/>
      <c r="J3" s="131"/>
      <c r="K3" s="131"/>
      <c r="L3" s="131"/>
      <c r="M3" s="131"/>
      <c r="N3" s="131"/>
      <c r="O3" s="131"/>
      <c r="P3" s="131"/>
      <c r="Q3" s="131"/>
      <c r="R3" s="131"/>
      <c r="S3" s="133"/>
    </row>
    <row r="4" spans="1:23" s="3" customFormat="1" ht="13.25" customHeight="1" x14ac:dyDescent="0.45">
      <c r="A4" s="134"/>
      <c r="B4" s="131"/>
      <c r="C4" s="374"/>
      <c r="D4" s="374"/>
      <c r="E4" s="374"/>
      <c r="F4" s="135"/>
      <c r="G4" s="4"/>
      <c r="H4" s="131"/>
      <c r="I4" s="131"/>
      <c r="J4" s="131"/>
      <c r="K4" s="131"/>
      <c r="L4" s="131"/>
      <c r="M4" s="131"/>
      <c r="N4" s="131"/>
      <c r="O4" s="131"/>
      <c r="P4" s="131"/>
      <c r="Q4" s="131"/>
      <c r="R4" s="131"/>
      <c r="S4" s="133"/>
    </row>
    <row r="5" spans="1:23" s="3" customFormat="1" ht="13.25" customHeight="1" thickBot="1" x14ac:dyDescent="0.5">
      <c r="A5" s="133"/>
      <c r="B5" s="133"/>
      <c r="C5" s="133"/>
      <c r="D5" s="136"/>
      <c r="E5" s="133"/>
      <c r="F5" s="5"/>
      <c r="G5" s="5"/>
      <c r="H5" s="131"/>
      <c r="I5" s="131"/>
      <c r="J5" s="131"/>
      <c r="K5" s="131"/>
      <c r="L5" s="131"/>
      <c r="M5" s="131"/>
      <c r="N5" s="131"/>
      <c r="O5" s="131"/>
      <c r="P5" s="131"/>
      <c r="Q5" s="131"/>
      <c r="R5" s="131"/>
      <c r="S5" s="133"/>
    </row>
    <row r="6" spans="1:23" s="3" customFormat="1" ht="13.25" customHeight="1" x14ac:dyDescent="0.4">
      <c r="A6" s="6" t="s">
        <v>91</v>
      </c>
      <c r="B6" s="137"/>
      <c r="C6" s="7"/>
      <c r="D6" s="8" t="s">
        <v>1</v>
      </c>
      <c r="E6" s="6"/>
      <c r="F6" s="8" t="s">
        <v>2</v>
      </c>
      <c r="G6" s="132"/>
      <c r="H6" s="9"/>
      <c r="I6" s="116"/>
      <c r="J6" s="116"/>
      <c r="K6" s="116"/>
      <c r="L6" s="116"/>
      <c r="M6" s="131"/>
      <c r="N6" s="116"/>
      <c r="O6" s="131"/>
      <c r="P6" s="131"/>
      <c r="Q6" s="131"/>
      <c r="R6" s="131"/>
      <c r="S6" s="133"/>
    </row>
    <row r="7" spans="1:23" s="3" customFormat="1" ht="13.25" customHeight="1" x14ac:dyDescent="0.5">
      <c r="A7" s="133"/>
      <c r="B7" s="10"/>
      <c r="C7" s="133"/>
      <c r="D7" s="180" t="s">
        <v>111</v>
      </c>
      <c r="E7" s="181"/>
      <c r="F7" s="338" t="s">
        <v>111</v>
      </c>
      <c r="G7" s="11"/>
      <c r="H7" s="375" t="s">
        <v>99</v>
      </c>
      <c r="I7" s="375"/>
      <c r="J7" s="375"/>
      <c r="K7" s="375"/>
      <c r="L7" s="375"/>
      <c r="M7" s="375"/>
      <c r="N7" s="375"/>
      <c r="O7" s="128"/>
      <c r="P7" s="128"/>
      <c r="Q7" s="128"/>
      <c r="R7" s="128"/>
      <c r="S7" s="133"/>
    </row>
    <row r="8" spans="1:23" s="1" customFormat="1" ht="14.45" customHeight="1" x14ac:dyDescent="0.5">
      <c r="A8" s="12" t="s">
        <v>5</v>
      </c>
      <c r="B8" s="138"/>
      <c r="C8" s="13" t="s">
        <v>92</v>
      </c>
      <c r="D8" s="182"/>
      <c r="E8" s="183"/>
      <c r="F8" s="182"/>
      <c r="G8" s="14"/>
      <c r="H8" s="375"/>
      <c r="I8" s="375"/>
      <c r="J8" s="375"/>
      <c r="K8" s="375"/>
      <c r="L8" s="375"/>
      <c r="M8" s="375"/>
      <c r="N8" s="375"/>
      <c r="O8" s="128"/>
      <c r="P8" s="128"/>
      <c r="Q8" s="128"/>
      <c r="R8" s="128"/>
      <c r="S8" s="133"/>
      <c r="T8" s="3"/>
      <c r="U8" s="3"/>
      <c r="V8" s="3"/>
      <c r="W8" s="3"/>
    </row>
    <row r="9" spans="1:23" s="1" customFormat="1" ht="14.45" customHeight="1" x14ac:dyDescent="0.5">
      <c r="A9" s="116" t="s">
        <v>6</v>
      </c>
      <c r="B9" s="116"/>
      <c r="C9" s="140" t="s">
        <v>7</v>
      </c>
      <c r="D9" s="184">
        <v>0</v>
      </c>
      <c r="E9" s="185"/>
      <c r="F9" s="184">
        <v>0</v>
      </c>
      <c r="G9" s="141"/>
      <c r="H9" s="375"/>
      <c r="I9" s="375"/>
      <c r="J9" s="375"/>
      <c r="K9" s="375"/>
      <c r="L9" s="375"/>
      <c r="M9" s="375"/>
      <c r="N9" s="375"/>
      <c r="O9" s="128"/>
      <c r="P9" s="128"/>
      <c r="Q9" s="128"/>
      <c r="R9" s="128"/>
      <c r="S9" s="127"/>
    </row>
    <row r="10" spans="1:23" s="1" customFormat="1" ht="15.4" x14ac:dyDescent="0.45">
      <c r="A10" s="111" t="s">
        <v>8</v>
      </c>
      <c r="B10" s="116"/>
      <c r="C10" s="100" t="s">
        <v>9</v>
      </c>
      <c r="D10" s="184">
        <v>0</v>
      </c>
      <c r="E10" s="186"/>
      <c r="F10" s="184">
        <v>0</v>
      </c>
      <c r="G10" s="15"/>
      <c r="H10" s="98" t="s">
        <v>1</v>
      </c>
      <c r="I10" s="127"/>
      <c r="J10" s="116"/>
      <c r="K10" s="127"/>
      <c r="L10" s="116"/>
      <c r="M10" s="142"/>
      <c r="N10" s="142"/>
      <c r="O10" s="127"/>
      <c r="P10" s="127"/>
      <c r="Q10" s="127"/>
      <c r="R10" s="127"/>
      <c r="S10" s="127"/>
    </row>
    <row r="11" spans="1:23" s="1" customFormat="1" ht="17.649999999999999" x14ac:dyDescent="0.5">
      <c r="A11" s="111" t="s">
        <v>10</v>
      </c>
      <c r="B11" s="116"/>
      <c r="C11" s="101" t="s">
        <v>7</v>
      </c>
      <c r="D11" s="187">
        <f>D9*(1-32%)*POWER((1-8%),D10)*POWER((1+2%),D10)</f>
        <v>0</v>
      </c>
      <c r="E11" s="185"/>
      <c r="F11" s="187">
        <f>F9*(1-40%)*POWER((1-11.5%),F10)*POWER((1+2%),F10)</f>
        <v>0</v>
      </c>
      <c r="G11" s="16"/>
      <c r="H11" s="144" t="s">
        <v>148</v>
      </c>
      <c r="I11" s="138"/>
      <c r="J11" s="138"/>
      <c r="K11" s="145"/>
      <c r="L11" s="138"/>
      <c r="M11" s="97"/>
      <c r="N11" s="97"/>
      <c r="O11" s="127"/>
      <c r="P11" s="127"/>
      <c r="Q11" s="127"/>
      <c r="R11" s="127"/>
      <c r="S11" s="127"/>
    </row>
    <row r="12" spans="1:23" s="1" customFormat="1" ht="14.45" customHeight="1" x14ac:dyDescent="0.45">
      <c r="A12" s="111" t="s">
        <v>11</v>
      </c>
      <c r="B12" s="116"/>
      <c r="C12" s="100" t="s">
        <v>12</v>
      </c>
      <c r="D12" s="184">
        <v>0</v>
      </c>
      <c r="E12" s="186"/>
      <c r="F12" s="184">
        <v>0</v>
      </c>
      <c r="G12" s="146"/>
      <c r="H12" s="147" t="s">
        <v>13</v>
      </c>
      <c r="I12" s="127"/>
      <c r="J12" s="376" t="s">
        <v>76</v>
      </c>
      <c r="K12" s="376"/>
      <c r="L12" s="376"/>
      <c r="M12" s="96"/>
      <c r="N12" s="96"/>
      <c r="O12" s="127"/>
      <c r="P12" s="127"/>
      <c r="Q12" s="127"/>
      <c r="R12" s="127"/>
      <c r="S12" s="127"/>
    </row>
    <row r="13" spans="1:23" s="1" customFormat="1" x14ac:dyDescent="0.45">
      <c r="A13" s="111" t="s">
        <v>78</v>
      </c>
      <c r="B13" s="116"/>
      <c r="C13" s="100" t="s">
        <v>12</v>
      </c>
      <c r="D13" s="187">
        <f>D10*D12</f>
        <v>0</v>
      </c>
      <c r="E13" s="186"/>
      <c r="F13" s="187">
        <f>F10*F12</f>
        <v>0</v>
      </c>
      <c r="G13" s="16"/>
      <c r="H13" s="127"/>
      <c r="I13" s="127"/>
      <c r="J13" s="376"/>
      <c r="K13" s="376"/>
      <c r="L13" s="376"/>
      <c r="M13" s="127"/>
      <c r="N13" s="127"/>
      <c r="O13" s="127"/>
      <c r="P13" s="127"/>
      <c r="Q13" s="127"/>
      <c r="R13" s="127"/>
      <c r="S13" s="127"/>
    </row>
    <row r="14" spans="1:23" s="1" customFormat="1" x14ac:dyDescent="0.45">
      <c r="A14" s="111" t="s">
        <v>14</v>
      </c>
      <c r="B14" s="116"/>
      <c r="C14" s="100" t="s">
        <v>15</v>
      </c>
      <c r="D14" s="188">
        <v>0</v>
      </c>
      <c r="E14" s="185"/>
      <c r="F14" s="189"/>
      <c r="G14" s="16"/>
      <c r="H14" s="127" t="s">
        <v>131</v>
      </c>
      <c r="I14" s="44"/>
      <c r="J14" s="44"/>
      <c r="K14" s="148">
        <v>2E-3</v>
      </c>
      <c r="L14" s="127"/>
      <c r="M14" s="96"/>
      <c r="N14" s="96"/>
      <c r="O14" s="127"/>
      <c r="P14" s="127"/>
      <c r="Q14" s="127"/>
      <c r="R14" s="127"/>
      <c r="S14" s="127"/>
    </row>
    <row r="15" spans="1:23" s="1" customFormat="1" x14ac:dyDescent="0.45">
      <c r="A15" s="111" t="s">
        <v>16</v>
      </c>
      <c r="B15" s="116"/>
      <c r="C15" s="101" t="s">
        <v>17</v>
      </c>
      <c r="D15" s="190">
        <v>0</v>
      </c>
      <c r="E15" s="185"/>
      <c r="F15" s="186"/>
      <c r="G15" s="141"/>
      <c r="H15" s="127" t="s">
        <v>132</v>
      </c>
      <c r="I15" s="44"/>
      <c r="J15" s="44"/>
      <c r="K15" s="148">
        <v>5.0000000000000001E-3</v>
      </c>
      <c r="L15" s="127"/>
      <c r="M15" s="96"/>
      <c r="N15" s="96"/>
      <c r="O15" s="127"/>
      <c r="P15" s="127"/>
      <c r="Q15" s="127"/>
      <c r="R15" s="127"/>
      <c r="S15" s="127"/>
    </row>
    <row r="16" spans="1:23" s="1" customFormat="1" x14ac:dyDescent="0.45">
      <c r="A16" s="111" t="s">
        <v>130</v>
      </c>
      <c r="B16" s="18"/>
      <c r="C16" s="101" t="s">
        <v>18</v>
      </c>
      <c r="D16" s="187">
        <f>F12*D14*D15*15%</f>
        <v>0</v>
      </c>
      <c r="E16" s="185"/>
      <c r="F16" s="186"/>
      <c r="G16" s="19"/>
      <c r="H16" s="127" t="s">
        <v>133</v>
      </c>
      <c r="I16" s="44"/>
      <c r="J16" s="44"/>
      <c r="K16" s="148">
        <v>1.4E-2</v>
      </c>
      <c r="L16" s="127"/>
      <c r="M16" s="96"/>
      <c r="N16" s="96"/>
      <c r="O16" s="127"/>
      <c r="P16" s="127"/>
      <c r="Q16" s="127"/>
      <c r="R16" s="127"/>
      <c r="S16" s="127"/>
    </row>
    <row r="17" spans="1:19" s="1" customFormat="1" x14ac:dyDescent="0.45">
      <c r="A17" s="111" t="s">
        <v>19</v>
      </c>
      <c r="B17" s="19"/>
      <c r="C17" s="100" t="s">
        <v>20</v>
      </c>
      <c r="D17" s="184">
        <v>0</v>
      </c>
      <c r="E17" s="185"/>
      <c r="F17" s="186"/>
      <c r="G17" s="141"/>
      <c r="H17" s="127" t="s">
        <v>134</v>
      </c>
      <c r="I17" s="44"/>
      <c r="J17" s="44"/>
      <c r="K17" s="148">
        <v>2.1999999999999999E-2</v>
      </c>
      <c r="L17" s="127"/>
      <c r="M17" s="96"/>
      <c r="N17" s="96"/>
      <c r="O17" s="127"/>
      <c r="P17" s="127"/>
      <c r="Q17" s="127"/>
      <c r="R17" s="127"/>
      <c r="S17" s="127"/>
    </row>
    <row r="18" spans="1:19" s="1" customFormat="1" x14ac:dyDescent="0.45">
      <c r="A18" s="111" t="s">
        <v>93</v>
      </c>
      <c r="B18" s="20"/>
      <c r="C18" s="101" t="s">
        <v>18</v>
      </c>
      <c r="D18" s="187">
        <f>M22</f>
        <v>0</v>
      </c>
      <c r="E18" s="191"/>
      <c r="F18" s="187">
        <f>M37</f>
        <v>0</v>
      </c>
      <c r="G18" s="146"/>
      <c r="H18" s="127" t="s">
        <v>126</v>
      </c>
      <c r="I18" s="44"/>
      <c r="J18" s="44"/>
      <c r="K18" s="148">
        <v>3.5999999999999997E-2</v>
      </c>
      <c r="L18" s="127"/>
      <c r="M18" s="143"/>
      <c r="N18" s="143"/>
      <c r="O18" s="127"/>
      <c r="P18" s="127"/>
      <c r="Q18" s="127"/>
      <c r="R18" s="127"/>
      <c r="S18" s="127"/>
    </row>
    <row r="19" spans="1:19" s="1" customFormat="1" x14ac:dyDescent="0.45">
      <c r="A19" s="111" t="s">
        <v>96</v>
      </c>
      <c r="B19" s="21">
        <v>0.02</v>
      </c>
      <c r="C19" s="101" t="s">
        <v>18</v>
      </c>
      <c r="D19" s="187">
        <f>D9*B19</f>
        <v>0</v>
      </c>
      <c r="E19" s="192">
        <v>0.01</v>
      </c>
      <c r="F19" s="187">
        <f>E19*F9</f>
        <v>0</v>
      </c>
      <c r="G19" s="146"/>
      <c r="H19" s="127" t="s">
        <v>127</v>
      </c>
      <c r="I19" s="44"/>
      <c r="J19" s="44"/>
      <c r="K19" s="148">
        <v>0.05</v>
      </c>
      <c r="L19" s="127"/>
      <c r="M19" s="143"/>
      <c r="N19" s="143"/>
      <c r="O19" s="127"/>
      <c r="P19" s="127"/>
      <c r="Q19" s="127"/>
      <c r="R19" s="127"/>
      <c r="S19" s="127"/>
    </row>
    <row r="20" spans="1:19" s="1" customFormat="1" ht="14.45" customHeight="1" x14ac:dyDescent="0.45">
      <c r="A20" s="111" t="s">
        <v>95</v>
      </c>
      <c r="B20" s="116"/>
      <c r="C20" s="101" t="s">
        <v>21</v>
      </c>
      <c r="D20" s="190">
        <v>0</v>
      </c>
      <c r="E20" s="193"/>
      <c r="F20" s="194">
        <f>D20</f>
        <v>0</v>
      </c>
      <c r="G20" s="22"/>
      <c r="H20" s="380" t="s">
        <v>129</v>
      </c>
      <c r="I20" s="380"/>
      <c r="J20" s="380"/>
      <c r="K20" s="380"/>
      <c r="L20" s="127"/>
      <c r="M20" s="95">
        <f>IF(AND(D13&gt;0,D13&lt;3001),K14,0)+IF(AND(D13&gt;3000,D13&lt;6001),K15,0)+IF(AND(D13&gt;6000,D13&lt;9001),K16,0)+IF(AND(D13&gt;9000,D13&lt;12001),K17,0)+IF(AND(D13&gt;12000,D13&lt;15001),K18,0)+IF(D13&gt;15000,K19,0)</f>
        <v>0</v>
      </c>
      <c r="N20" s="127"/>
      <c r="O20" s="127"/>
      <c r="P20" s="127"/>
      <c r="Q20" s="127"/>
      <c r="R20" s="127"/>
      <c r="S20" s="127"/>
    </row>
    <row r="21" spans="1:19" s="1" customFormat="1" x14ac:dyDescent="0.45">
      <c r="A21" s="111" t="s">
        <v>22</v>
      </c>
      <c r="B21" s="116"/>
      <c r="C21" s="100" t="s">
        <v>23</v>
      </c>
      <c r="D21" s="186"/>
      <c r="E21" s="195"/>
      <c r="F21" s="190">
        <v>0</v>
      </c>
      <c r="G21" s="23"/>
      <c r="H21" s="380"/>
      <c r="I21" s="380"/>
      <c r="J21" s="380"/>
      <c r="K21" s="380"/>
      <c r="L21" s="94"/>
      <c r="M21" s="94"/>
      <c r="N21" s="127"/>
      <c r="O21" s="127"/>
      <c r="P21" s="127"/>
      <c r="Q21" s="127"/>
      <c r="R21" s="127"/>
      <c r="S21" s="127"/>
    </row>
    <row r="22" spans="1:19" s="1" customFormat="1" x14ac:dyDescent="0.45">
      <c r="A22" s="111" t="s">
        <v>24</v>
      </c>
      <c r="B22" s="116"/>
      <c r="C22" s="100" t="s">
        <v>25</v>
      </c>
      <c r="D22" s="186"/>
      <c r="E22" s="195"/>
      <c r="F22" s="190">
        <v>0</v>
      </c>
      <c r="G22" s="16"/>
      <c r="H22" s="17" t="s">
        <v>142</v>
      </c>
      <c r="I22" s="127"/>
      <c r="J22" s="116"/>
      <c r="K22" s="127"/>
      <c r="L22" s="127"/>
      <c r="M22" s="149">
        <f>M20*D9</f>
        <v>0</v>
      </c>
      <c r="N22" s="127"/>
      <c r="O22" s="127"/>
      <c r="P22" s="127"/>
      <c r="Q22" s="127"/>
      <c r="R22" s="127"/>
      <c r="S22" s="127"/>
    </row>
    <row r="23" spans="1:19" s="1" customFormat="1" x14ac:dyDescent="0.45">
      <c r="A23" s="111" t="s">
        <v>121</v>
      </c>
      <c r="B23" s="116"/>
      <c r="C23" s="100" t="s">
        <v>21</v>
      </c>
      <c r="D23" s="186"/>
      <c r="E23" s="195"/>
      <c r="F23" s="196">
        <v>0</v>
      </c>
      <c r="G23" s="24"/>
      <c r="H23" s="17" t="s">
        <v>141</v>
      </c>
      <c r="I23" s="127"/>
      <c r="J23" s="116"/>
      <c r="K23" s="127"/>
      <c r="L23" s="127"/>
      <c r="M23" s="150" t="e">
        <f>M22/D12</f>
        <v>#DIV/0!</v>
      </c>
      <c r="N23" s="127"/>
      <c r="O23" s="127"/>
      <c r="P23" s="127"/>
      <c r="Q23" s="127"/>
      <c r="R23" s="127"/>
      <c r="S23" s="127"/>
    </row>
    <row r="24" spans="1:19" s="1" customFormat="1" x14ac:dyDescent="0.45">
      <c r="A24" s="111" t="s">
        <v>94</v>
      </c>
      <c r="B24" s="116"/>
      <c r="C24" s="100" t="s">
        <v>27</v>
      </c>
      <c r="D24" s="197">
        <f>F24</f>
        <v>0</v>
      </c>
      <c r="E24" s="197"/>
      <c r="F24" s="197">
        <f>F21*1000*F22*F23/100/10000</f>
        <v>0</v>
      </c>
      <c r="G24" s="152"/>
      <c r="H24" s="17"/>
      <c r="I24" s="127"/>
      <c r="J24" s="116"/>
      <c r="K24" s="151"/>
      <c r="L24" s="116"/>
      <c r="M24" s="116"/>
      <c r="N24" s="151"/>
      <c r="O24" s="127"/>
      <c r="P24" s="127"/>
      <c r="Q24" s="127"/>
      <c r="R24" s="127"/>
      <c r="S24" s="127"/>
    </row>
    <row r="25" spans="1:19" s="1" customFormat="1" ht="15.4" x14ac:dyDescent="0.45">
      <c r="A25" s="116"/>
      <c r="B25" s="116"/>
      <c r="C25" s="102"/>
      <c r="D25" s="152"/>
      <c r="E25" s="141"/>
      <c r="F25" s="152"/>
      <c r="G25" s="152"/>
      <c r="H25" s="98" t="s">
        <v>2</v>
      </c>
      <c r="I25" s="127"/>
      <c r="J25" s="116"/>
      <c r="K25" s="127"/>
      <c r="L25" s="116"/>
      <c r="M25" s="142"/>
      <c r="N25" s="142"/>
      <c r="O25" s="127"/>
      <c r="P25" s="127"/>
      <c r="Q25" s="127"/>
      <c r="R25" s="127"/>
      <c r="S25" s="127"/>
    </row>
    <row r="26" spans="1:19" s="1" customFormat="1" ht="17.649999999999999" x14ac:dyDescent="0.5">
      <c r="A26" s="138"/>
      <c r="B26" s="138"/>
      <c r="C26" s="103"/>
      <c r="D26" s="139"/>
      <c r="E26" s="138"/>
      <c r="F26" s="139"/>
      <c r="G26" s="141"/>
      <c r="H26" s="144" t="s">
        <v>148</v>
      </c>
      <c r="I26" s="138"/>
      <c r="J26" s="138"/>
      <c r="K26" s="145"/>
      <c r="L26" s="138"/>
      <c r="M26" s="97">
        <v>0.28999999999999998</v>
      </c>
      <c r="N26" s="97"/>
      <c r="O26" s="127"/>
      <c r="P26" s="127"/>
      <c r="Q26" s="127"/>
      <c r="R26" s="127"/>
      <c r="S26" s="127"/>
    </row>
    <row r="27" spans="1:19" s="1" customFormat="1" ht="13.25" customHeight="1" x14ac:dyDescent="0.45">
      <c r="A27" s="26" t="s">
        <v>122</v>
      </c>
      <c r="B27" s="116"/>
      <c r="C27" s="102"/>
      <c r="D27" s="141"/>
      <c r="E27" s="116"/>
      <c r="F27" s="141"/>
      <c r="G27" s="141"/>
      <c r="H27" s="147" t="s">
        <v>13</v>
      </c>
      <c r="I27" s="127"/>
      <c r="J27" s="376" t="s">
        <v>76</v>
      </c>
      <c r="K27" s="376"/>
      <c r="L27" s="376"/>
      <c r="M27" s="96"/>
      <c r="N27" s="96"/>
      <c r="O27" s="127"/>
      <c r="P27" s="127"/>
      <c r="Q27" s="127"/>
      <c r="R27" s="127"/>
      <c r="S27" s="127"/>
    </row>
    <row r="28" spans="1:19" s="1" customFormat="1" ht="13.25" customHeight="1" x14ac:dyDescent="0.45">
      <c r="A28" s="111" t="s">
        <v>98</v>
      </c>
      <c r="B28" s="116"/>
      <c r="C28" s="101" t="s">
        <v>7</v>
      </c>
      <c r="D28" s="143" t="e">
        <f>PMT(D20/100/365,365*D10,D9,-D11,0)*-365</f>
        <v>#NUM!</v>
      </c>
      <c r="E28" s="153"/>
      <c r="F28" s="143" t="e">
        <f>PMT(F20/100/365,F10*365,F9,-F11)*-365</f>
        <v>#NUM!</v>
      </c>
      <c r="G28" s="146"/>
      <c r="H28" s="127"/>
      <c r="I28" s="127"/>
      <c r="J28" s="376"/>
      <c r="K28" s="376"/>
      <c r="L28" s="376"/>
      <c r="M28" s="127"/>
      <c r="N28" s="127"/>
      <c r="O28" s="127"/>
      <c r="P28" s="127"/>
      <c r="Q28" s="127"/>
      <c r="R28" s="127"/>
      <c r="S28" s="127"/>
    </row>
    <row r="29" spans="1:19" s="1" customFormat="1" ht="13.25" customHeight="1" x14ac:dyDescent="0.45">
      <c r="A29" s="111" t="s">
        <v>28</v>
      </c>
      <c r="B29" s="116"/>
      <c r="C29" s="101" t="s">
        <v>7</v>
      </c>
      <c r="D29" s="143">
        <f>D19</f>
        <v>0</v>
      </c>
      <c r="E29" s="154"/>
      <c r="F29" s="143">
        <f>F19</f>
        <v>0</v>
      </c>
      <c r="G29" s="146"/>
      <c r="H29" s="127" t="s">
        <v>77</v>
      </c>
      <c r="I29" s="44"/>
      <c r="J29" s="44"/>
      <c r="K29" s="148">
        <v>2E-3</v>
      </c>
      <c r="L29" s="127"/>
      <c r="M29" s="96"/>
      <c r="N29" s="96"/>
      <c r="O29" s="127"/>
      <c r="P29" s="127"/>
      <c r="Q29" s="127"/>
      <c r="R29" s="127"/>
      <c r="S29" s="127"/>
    </row>
    <row r="30" spans="1:19" s="1" customFormat="1" ht="13.25" customHeight="1" x14ac:dyDescent="0.45">
      <c r="A30" s="175" t="s">
        <v>29</v>
      </c>
      <c r="B30" s="116"/>
      <c r="C30" s="101" t="s">
        <v>7</v>
      </c>
      <c r="D30" s="143" t="e">
        <f>SUM(D28:D29)</f>
        <v>#NUM!</v>
      </c>
      <c r="E30" s="156"/>
      <c r="F30" s="143" t="e">
        <f>SUM(F28:F29)</f>
        <v>#NUM!</v>
      </c>
      <c r="G30" s="146"/>
      <c r="H30" s="127" t="s">
        <v>137</v>
      </c>
      <c r="I30" s="44"/>
      <c r="J30" s="44"/>
      <c r="K30" s="148">
        <v>1.4E-2</v>
      </c>
      <c r="L30" s="127"/>
      <c r="M30" s="96"/>
      <c r="N30" s="96"/>
      <c r="O30" s="127"/>
      <c r="P30" s="127"/>
      <c r="Q30" s="127"/>
      <c r="R30" s="127"/>
      <c r="S30" s="127"/>
    </row>
    <row r="31" spans="1:19" s="1" customFormat="1" x14ac:dyDescent="0.45">
      <c r="A31" s="28" t="s">
        <v>97</v>
      </c>
      <c r="B31" s="29"/>
      <c r="C31" s="29" t="s">
        <v>20</v>
      </c>
      <c r="D31" s="30" t="e">
        <f>D30/D12</f>
        <v>#NUM!</v>
      </c>
      <c r="E31" s="31"/>
      <c r="F31" s="30" t="e">
        <f>F30/F12</f>
        <v>#NUM!</v>
      </c>
      <c r="G31" s="33"/>
      <c r="H31" s="127" t="s">
        <v>138</v>
      </c>
      <c r="I31" s="44"/>
      <c r="J31" s="44"/>
      <c r="K31" s="148">
        <v>3.5000000000000003E-2</v>
      </c>
      <c r="L31" s="127"/>
      <c r="M31" s="96"/>
      <c r="N31" s="96"/>
      <c r="O31" s="127"/>
      <c r="P31" s="127"/>
      <c r="Q31" s="127"/>
      <c r="R31" s="127"/>
      <c r="S31" s="127"/>
    </row>
    <row r="32" spans="1:19" s="1" customFormat="1" x14ac:dyDescent="0.45">
      <c r="A32" s="157"/>
      <c r="B32" s="142"/>
      <c r="C32" s="142"/>
      <c r="D32" s="158"/>
      <c r="E32" s="159"/>
      <c r="F32" s="158"/>
      <c r="G32" s="160"/>
      <c r="H32" s="127" t="s">
        <v>139</v>
      </c>
      <c r="I32" s="44"/>
      <c r="J32" s="44"/>
      <c r="K32" s="148">
        <v>0.05</v>
      </c>
      <c r="L32" s="127"/>
      <c r="M32" s="96"/>
      <c r="N32" s="96"/>
      <c r="O32" s="127"/>
      <c r="P32" s="127"/>
      <c r="Q32" s="127"/>
      <c r="R32" s="127"/>
      <c r="S32" s="127"/>
    </row>
    <row r="33" spans="1:19" s="1" customFormat="1" x14ac:dyDescent="0.45">
      <c r="A33" s="155"/>
      <c r="B33" s="116"/>
      <c r="C33" s="116"/>
      <c r="D33" s="160"/>
      <c r="E33" s="116"/>
      <c r="F33" s="141"/>
      <c r="G33" s="141"/>
      <c r="H33" s="127" t="s">
        <v>140</v>
      </c>
      <c r="I33" s="44"/>
      <c r="J33" s="44"/>
      <c r="K33" s="148">
        <v>7.0000000000000007E-2</v>
      </c>
      <c r="L33" s="127"/>
      <c r="M33" s="143"/>
      <c r="N33" s="143"/>
      <c r="O33" s="127"/>
      <c r="P33" s="127"/>
      <c r="Q33" s="127"/>
      <c r="R33" s="127"/>
      <c r="S33" s="127"/>
    </row>
    <row r="34" spans="1:19" s="1" customFormat="1" x14ac:dyDescent="0.45">
      <c r="A34" s="26" t="s">
        <v>30</v>
      </c>
      <c r="B34" s="116"/>
      <c r="C34" s="116"/>
      <c r="D34" s="160"/>
      <c r="E34" s="116"/>
      <c r="F34" s="141"/>
      <c r="G34" s="141"/>
      <c r="H34" s="127"/>
      <c r="I34" s="44"/>
      <c r="J34" s="44"/>
      <c r="K34" s="148"/>
      <c r="L34" s="127"/>
      <c r="M34" s="143"/>
      <c r="N34" s="143"/>
      <c r="O34" s="127"/>
      <c r="P34" s="127"/>
      <c r="Q34" s="127"/>
      <c r="R34" s="127"/>
      <c r="S34" s="127"/>
    </row>
    <row r="35" spans="1:19" s="1" customFormat="1" ht="14.45" customHeight="1" x14ac:dyDescent="0.45">
      <c r="A35" s="111" t="s">
        <v>31</v>
      </c>
      <c r="B35" s="116"/>
      <c r="C35" s="99" t="s">
        <v>7</v>
      </c>
      <c r="D35" s="143">
        <f>F12*D14*D15</f>
        <v>0</v>
      </c>
      <c r="E35" s="116"/>
      <c r="F35" s="141"/>
      <c r="G35" s="141"/>
      <c r="H35" s="380" t="s">
        <v>102</v>
      </c>
      <c r="I35" s="380"/>
      <c r="J35" s="380"/>
      <c r="K35" s="380"/>
      <c r="L35" s="127"/>
      <c r="M35" s="95">
        <f>IF(AND(F13&gt;0,F13&lt;501),K29,0)+IF(AND(F13&gt;500,F13&lt;1001),K30,0)+IF(AND(F13&gt;1000,F13&lt;1501),K31,0)+IF(AND(F13&gt;1500,F13&lt;2001),K32,0)+IF(F13&gt;2000,K33,0)</f>
        <v>0</v>
      </c>
      <c r="N35" s="127"/>
      <c r="O35" s="127"/>
      <c r="P35" s="127"/>
      <c r="Q35" s="127"/>
      <c r="R35" s="127"/>
      <c r="S35" s="127"/>
    </row>
    <row r="36" spans="1:19" s="1" customFormat="1" x14ac:dyDescent="0.45">
      <c r="A36" s="111" t="s">
        <v>32</v>
      </c>
      <c r="B36" s="116"/>
      <c r="C36" s="99" t="s">
        <v>7</v>
      </c>
      <c r="D36" s="143">
        <f>D16</f>
        <v>0</v>
      </c>
      <c r="E36" s="116"/>
      <c r="F36" s="161"/>
      <c r="G36" s="161"/>
      <c r="H36" s="380"/>
      <c r="I36" s="380"/>
      <c r="J36" s="380"/>
      <c r="K36" s="380"/>
      <c r="L36" s="94"/>
      <c r="M36" s="94"/>
      <c r="N36" s="127"/>
      <c r="O36" s="127"/>
      <c r="P36" s="127"/>
      <c r="Q36" s="127"/>
      <c r="R36" s="127"/>
      <c r="S36" s="127"/>
    </row>
    <row r="37" spans="1:19" s="1" customFormat="1" x14ac:dyDescent="0.45">
      <c r="A37" s="111" t="str">
        <f>A17</f>
        <v>Salaire du conducteur</v>
      </c>
      <c r="B37" s="116"/>
      <c r="C37" s="99" t="s">
        <v>7</v>
      </c>
      <c r="D37" s="143">
        <f>F12*D17</f>
        <v>0</v>
      </c>
      <c r="E37" s="116"/>
      <c r="F37" s="141"/>
      <c r="G37" s="141"/>
      <c r="H37" s="17" t="s">
        <v>142</v>
      </c>
      <c r="I37" s="127"/>
      <c r="J37" s="116"/>
      <c r="K37" s="127"/>
      <c r="L37" s="127"/>
      <c r="M37" s="149">
        <f>M35*F9</f>
        <v>0</v>
      </c>
      <c r="N37" s="127"/>
      <c r="O37" s="127"/>
      <c r="P37" s="127"/>
      <c r="Q37" s="127"/>
      <c r="R37" s="127"/>
      <c r="S37" s="127"/>
    </row>
    <row r="38" spans="1:19" s="1" customFormat="1" x14ac:dyDescent="0.45">
      <c r="A38" s="111" t="str">
        <f>A18</f>
        <v>Entretien et réparation</v>
      </c>
      <c r="B38" s="116"/>
      <c r="C38" s="99" t="s">
        <v>7</v>
      </c>
      <c r="D38" s="143" t="e">
        <f>D18*F12/D12</f>
        <v>#DIV/0!</v>
      </c>
      <c r="E38" s="116"/>
      <c r="F38" s="143">
        <f>F18</f>
        <v>0</v>
      </c>
      <c r="G38" s="146"/>
      <c r="H38" s="17" t="s">
        <v>141</v>
      </c>
      <c r="I38" s="127"/>
      <c r="J38" s="116"/>
      <c r="K38" s="127"/>
      <c r="L38" s="127"/>
      <c r="M38" s="150" t="e">
        <f>M37/F12</f>
        <v>#DIV/0!</v>
      </c>
      <c r="N38" s="127"/>
      <c r="O38" s="127"/>
      <c r="P38" s="127"/>
      <c r="Q38" s="127"/>
      <c r="R38" s="127"/>
      <c r="S38" s="127"/>
    </row>
    <row r="39" spans="1:19" s="1" customFormat="1" x14ac:dyDescent="0.45">
      <c r="A39" s="175" t="s">
        <v>33</v>
      </c>
      <c r="B39" s="116"/>
      <c r="C39" s="99" t="s">
        <v>7</v>
      </c>
      <c r="D39" s="143" t="e">
        <f>SUM(D35:D38)</f>
        <v>#DIV/0!</v>
      </c>
      <c r="E39" s="155"/>
      <c r="F39" s="143">
        <f>SUM(F35:F38)</f>
        <v>0</v>
      </c>
      <c r="G39" s="146"/>
      <c r="H39" s="159"/>
      <c r="I39" s="159"/>
      <c r="J39" s="159"/>
      <c r="K39" s="159"/>
      <c r="L39" s="159"/>
      <c r="M39" s="159"/>
      <c r="N39" s="159"/>
      <c r="O39" s="127"/>
      <c r="P39" s="127"/>
      <c r="Q39" s="127"/>
      <c r="R39" s="127"/>
      <c r="S39" s="127"/>
    </row>
    <row r="40" spans="1:19" s="1" customFormat="1" ht="14.45" customHeight="1" x14ac:dyDescent="0.45">
      <c r="A40" s="29" t="s">
        <v>136</v>
      </c>
      <c r="B40" s="29"/>
      <c r="C40" s="111" t="s">
        <v>20</v>
      </c>
      <c r="D40" s="30" t="e">
        <f>D39/F12</f>
        <v>#DIV/0!</v>
      </c>
      <c r="E40" s="28"/>
      <c r="F40" s="30" t="e">
        <f>F39/F12</f>
        <v>#DIV/0!</v>
      </c>
      <c r="G40" s="33"/>
      <c r="H40" s="381" t="s">
        <v>103</v>
      </c>
      <c r="I40" s="381"/>
      <c r="J40" s="381"/>
      <c r="K40" s="381"/>
      <c r="L40" s="381"/>
      <c r="M40" s="381"/>
      <c r="N40" s="381"/>
      <c r="O40" s="381"/>
      <c r="P40" s="381"/>
      <c r="Q40" s="381"/>
      <c r="R40" s="381"/>
      <c r="S40" s="127"/>
    </row>
    <row r="41" spans="1:19" s="1" customFormat="1" x14ac:dyDescent="0.45">
      <c r="A41" s="116"/>
      <c r="B41" s="116"/>
      <c r="C41" s="116"/>
      <c r="D41" s="160"/>
      <c r="E41" s="155"/>
      <c r="F41" s="160"/>
      <c r="G41" s="160"/>
      <c r="H41" s="381"/>
      <c r="I41" s="381"/>
      <c r="J41" s="381"/>
      <c r="K41" s="381"/>
      <c r="L41" s="381"/>
      <c r="M41" s="381"/>
      <c r="N41" s="381"/>
      <c r="O41" s="381"/>
      <c r="P41" s="381"/>
      <c r="Q41" s="381"/>
      <c r="R41" s="381"/>
      <c r="S41" s="127"/>
    </row>
    <row r="42" spans="1:19" s="1" customFormat="1" x14ac:dyDescent="0.45">
      <c r="A42" s="39" t="s">
        <v>35</v>
      </c>
      <c r="B42" s="39"/>
      <c r="C42" s="39" t="s">
        <v>20</v>
      </c>
      <c r="D42" s="40" t="e">
        <f>D31+D40</f>
        <v>#NUM!</v>
      </c>
      <c r="E42" s="41"/>
      <c r="F42" s="40" t="e">
        <f>F31+F40</f>
        <v>#NUM!</v>
      </c>
      <c r="G42" s="42"/>
      <c r="H42" s="381"/>
      <c r="I42" s="381"/>
      <c r="J42" s="381"/>
      <c r="K42" s="381"/>
      <c r="L42" s="381"/>
      <c r="M42" s="381"/>
      <c r="N42" s="381"/>
      <c r="O42" s="381"/>
      <c r="P42" s="381"/>
      <c r="Q42" s="381"/>
      <c r="R42" s="381"/>
      <c r="S42" s="127"/>
    </row>
    <row r="43" spans="1:19" s="1" customFormat="1" x14ac:dyDescent="0.45">
      <c r="A43" s="116"/>
      <c r="B43" s="116"/>
      <c r="C43" s="116"/>
      <c r="D43" s="160"/>
      <c r="E43" s="116"/>
      <c r="F43" s="141"/>
      <c r="G43" s="141"/>
      <c r="H43" s="378" t="s">
        <v>100</v>
      </c>
      <c r="I43" s="378"/>
      <c r="J43" s="378"/>
      <c r="K43" s="378"/>
      <c r="L43" s="378"/>
      <c r="M43" s="378"/>
      <c r="N43" s="378"/>
      <c r="O43" s="378"/>
      <c r="P43" s="378"/>
      <c r="Q43" s="378"/>
      <c r="R43" s="378"/>
      <c r="S43" s="127"/>
    </row>
    <row r="44" spans="1:19" s="1" customFormat="1" x14ac:dyDescent="0.45">
      <c r="A44" s="9" t="s">
        <v>36</v>
      </c>
      <c r="B44" s="9"/>
      <c r="C44" s="9" t="s">
        <v>20</v>
      </c>
      <c r="D44" s="43" t="e">
        <f>D42+F42</f>
        <v>#NUM!</v>
      </c>
      <c r="E44" s="116"/>
      <c r="F44" s="141"/>
      <c r="G44" s="141"/>
      <c r="H44" s="379"/>
      <c r="I44" s="379"/>
      <c r="J44" s="379"/>
      <c r="K44" s="379"/>
      <c r="L44" s="379"/>
      <c r="M44" s="379"/>
      <c r="N44" s="379"/>
      <c r="O44" s="379"/>
      <c r="P44" s="379"/>
      <c r="Q44" s="379"/>
      <c r="R44" s="379"/>
      <c r="S44" s="127"/>
    </row>
    <row r="45" spans="1:19" s="1" customFormat="1" x14ac:dyDescent="0.45">
      <c r="A45" s="142"/>
      <c r="B45" s="142"/>
      <c r="C45" s="142"/>
      <c r="D45" s="158"/>
      <c r="E45" s="142"/>
      <c r="F45" s="162"/>
      <c r="G45" s="141"/>
      <c r="H45" s="35" t="s">
        <v>46</v>
      </c>
      <c r="I45" s="127"/>
      <c r="J45" s="127"/>
      <c r="K45" s="127"/>
      <c r="L45" s="127"/>
      <c r="M45" s="127"/>
      <c r="N45" s="127"/>
      <c r="O45" s="127"/>
      <c r="P45" s="127"/>
      <c r="Q45" s="127"/>
      <c r="R45" s="127"/>
      <c r="S45" s="127"/>
    </row>
    <row r="46" spans="1:19" s="1" customFormat="1" ht="14.65" thickBot="1" x14ac:dyDescent="0.5">
      <c r="A46" s="116"/>
      <c r="B46" s="116"/>
      <c r="C46" s="116"/>
      <c r="D46" s="160"/>
      <c r="E46" s="116"/>
      <c r="F46" s="141"/>
      <c r="G46" s="141"/>
      <c r="H46" s="127"/>
      <c r="I46" s="382" t="s">
        <v>108</v>
      </c>
      <c r="J46" s="382"/>
      <c r="K46" s="382"/>
      <c r="L46" s="382"/>
      <c r="M46" s="382"/>
      <c r="N46" s="382"/>
      <c r="O46" s="382"/>
      <c r="P46" s="382"/>
      <c r="Q46" s="382"/>
      <c r="R46" s="382"/>
      <c r="S46" s="127"/>
    </row>
    <row r="47" spans="1:19" s="1" customFormat="1" ht="14.65" thickBot="1" x14ac:dyDescent="0.5">
      <c r="A47" s="44" t="s">
        <v>37</v>
      </c>
      <c r="B47" s="127"/>
      <c r="C47" s="127"/>
      <c r="D47" s="127"/>
      <c r="E47" s="127"/>
      <c r="F47" s="127"/>
      <c r="G47" s="42"/>
      <c r="H47" s="36" t="e">
        <f>((D31+(F30/F12)+(((F12*D14*D15)+(F12*D14*D15*15%)+(F12*D17)+(D18*F12/D12))/F12)+(((IF(AND(F13&gt;0,F13&lt;501),K29,0)+IF(AND(F13&gt;500,F13&lt;1001),K30,0)+IF(AND(F13&gt;1000,F13&lt;1501),K31,0)+IF(AND(F13&gt;1500,F13&lt;2001),K32,0)+IF(F13&gt;2000,K33,0))*F9/F12)))/F24)</f>
        <v>#NUM!</v>
      </c>
      <c r="I47" s="180">
        <v>50</v>
      </c>
      <c r="J47" s="180">
        <v>100</v>
      </c>
      <c r="K47" s="180">
        <v>150</v>
      </c>
      <c r="L47" s="180">
        <v>200</v>
      </c>
      <c r="M47" s="180">
        <v>250</v>
      </c>
      <c r="N47" s="180">
        <v>300</v>
      </c>
      <c r="O47" s="180">
        <v>350</v>
      </c>
      <c r="P47" s="180">
        <v>400</v>
      </c>
      <c r="Q47" s="180">
        <v>450</v>
      </c>
      <c r="R47" s="180">
        <v>500</v>
      </c>
      <c r="S47" s="127"/>
    </row>
    <row r="48" spans="1:19" s="1" customFormat="1" x14ac:dyDescent="0.45">
      <c r="A48" s="39" t="s">
        <v>38</v>
      </c>
      <c r="B48" s="39"/>
      <c r="C48" s="39" t="s">
        <v>39</v>
      </c>
      <c r="D48" s="40" t="e">
        <f>D42/D24</f>
        <v>#NUM!</v>
      </c>
      <c r="E48" s="47"/>
      <c r="F48" s="40" t="e">
        <f>F42/F24</f>
        <v>#NUM!</v>
      </c>
      <c r="G48" s="373" t="s">
        <v>107</v>
      </c>
      <c r="H48" s="180">
        <v>5</v>
      </c>
      <c r="I48" s="67" t="e">
        <f t="dataTable" ref="I48:R54" dt2D="1" dtr="1" r1="F12" r2="F21"/>
        <v>#NUM!</v>
      </c>
      <c r="J48" s="68" t="e">
        <v>#NUM!</v>
      </c>
      <c r="K48" s="68" t="e">
        <v>#NUM!</v>
      </c>
      <c r="L48" s="68" t="e">
        <v>#NUM!</v>
      </c>
      <c r="M48" s="68" t="e">
        <v>#NUM!</v>
      </c>
      <c r="N48" s="68" t="e">
        <v>#NUM!</v>
      </c>
      <c r="O48" s="68" t="e">
        <v>#NUM!</v>
      </c>
      <c r="P48" s="68" t="e">
        <v>#NUM!</v>
      </c>
      <c r="Q48" s="68" t="e">
        <v>#NUM!</v>
      </c>
      <c r="R48" s="69" t="e">
        <v>#NUM!</v>
      </c>
      <c r="S48" s="127"/>
    </row>
    <row r="49" spans="1:33" s="51" customFormat="1" x14ac:dyDescent="0.45">
      <c r="A49" s="49" t="s">
        <v>123</v>
      </c>
      <c r="B49" s="49"/>
      <c r="C49" s="49" t="s">
        <v>39</v>
      </c>
      <c r="D49" s="50" t="e">
        <f>D44/D24</f>
        <v>#NUM!</v>
      </c>
      <c r="E49" s="163"/>
      <c r="F49" s="163"/>
      <c r="G49" s="373"/>
      <c r="H49" s="180">
        <v>5.5</v>
      </c>
      <c r="I49" s="70" t="e">
        <v>#NUM!</v>
      </c>
      <c r="J49" s="37" t="e">
        <v>#NUM!</v>
      </c>
      <c r="K49" s="37" t="e">
        <v>#NUM!</v>
      </c>
      <c r="L49" s="37" t="e">
        <v>#NUM!</v>
      </c>
      <c r="M49" s="37" t="e">
        <v>#NUM!</v>
      </c>
      <c r="N49" s="37" t="e">
        <v>#NUM!</v>
      </c>
      <c r="O49" s="37" t="e">
        <v>#NUM!</v>
      </c>
      <c r="P49" s="37" t="e">
        <v>#NUM!</v>
      </c>
      <c r="Q49" s="37" t="e">
        <v>#NUM!</v>
      </c>
      <c r="R49" s="38" t="e">
        <v>#NUM!</v>
      </c>
      <c r="S49" s="127"/>
      <c r="T49" s="1"/>
      <c r="U49" s="1"/>
      <c r="V49" s="1"/>
      <c r="W49" s="1"/>
      <c r="X49" s="1"/>
      <c r="Y49" s="1"/>
      <c r="Z49" s="1"/>
      <c r="AA49" s="1"/>
      <c r="AB49" s="1"/>
      <c r="AC49" s="1"/>
      <c r="AD49" s="1"/>
      <c r="AE49" s="1"/>
      <c r="AF49" s="1"/>
      <c r="AG49" s="1"/>
    </row>
    <row r="50" spans="1:33" s="1" customFormat="1" x14ac:dyDescent="0.45">
      <c r="A50" s="167"/>
      <c r="B50" s="168"/>
      <c r="C50" s="168"/>
      <c r="D50" s="168"/>
      <c r="E50" s="168"/>
      <c r="F50" s="168"/>
      <c r="G50" s="373"/>
      <c r="H50" s="180">
        <v>6</v>
      </c>
      <c r="I50" s="70" t="e">
        <v>#NUM!</v>
      </c>
      <c r="J50" s="37" t="e">
        <v>#NUM!</v>
      </c>
      <c r="K50" s="37" t="e">
        <v>#NUM!</v>
      </c>
      <c r="L50" s="37" t="e">
        <v>#NUM!</v>
      </c>
      <c r="M50" s="37" t="e">
        <v>#NUM!</v>
      </c>
      <c r="N50" s="37" t="e">
        <v>#NUM!</v>
      </c>
      <c r="O50" s="37" t="e">
        <v>#NUM!</v>
      </c>
      <c r="P50" s="37" t="e">
        <v>#NUM!</v>
      </c>
      <c r="Q50" s="37" t="e">
        <v>#NUM!</v>
      </c>
      <c r="R50" s="38" t="e">
        <v>#NUM!</v>
      </c>
      <c r="S50" s="127"/>
    </row>
    <row r="51" spans="1:33" s="1" customFormat="1" x14ac:dyDescent="0.45">
      <c r="A51" s="81" t="s">
        <v>48</v>
      </c>
      <c r="B51" s="127"/>
      <c r="C51" s="127"/>
      <c r="D51" s="127"/>
      <c r="E51" s="127"/>
      <c r="F51" s="127"/>
      <c r="G51" s="373"/>
      <c r="H51" s="180">
        <v>6.5</v>
      </c>
      <c r="I51" s="70" t="e">
        <v>#NUM!</v>
      </c>
      <c r="J51" s="37" t="e">
        <v>#NUM!</v>
      </c>
      <c r="K51" s="37" t="e">
        <v>#NUM!</v>
      </c>
      <c r="L51" s="37" t="e">
        <v>#NUM!</v>
      </c>
      <c r="M51" s="37" t="e">
        <v>#NUM!</v>
      </c>
      <c r="N51" s="37" t="e">
        <v>#NUM!</v>
      </c>
      <c r="O51" s="37" t="e">
        <v>#NUM!</v>
      </c>
      <c r="P51" s="37" t="e">
        <v>#NUM!</v>
      </c>
      <c r="Q51" s="37" t="e">
        <v>#NUM!</v>
      </c>
      <c r="R51" s="38" t="e">
        <v>#NUM!</v>
      </c>
      <c r="S51" s="127"/>
    </row>
    <row r="52" spans="1:33" s="1" customFormat="1" ht="13.25" customHeight="1" x14ac:dyDescent="0.45">
      <c r="A52" s="111" t="s">
        <v>49</v>
      </c>
      <c r="B52" s="9"/>
      <c r="C52" s="111" t="s">
        <v>50</v>
      </c>
      <c r="D52" s="184">
        <v>0</v>
      </c>
      <c r="E52" s="111"/>
      <c r="F52" s="9"/>
      <c r="G52" s="373"/>
      <c r="H52" s="180">
        <v>7</v>
      </c>
      <c r="I52" s="70" t="e">
        <v>#NUM!</v>
      </c>
      <c r="J52" s="37" t="e">
        <v>#NUM!</v>
      </c>
      <c r="K52" s="37" t="e">
        <v>#NUM!</v>
      </c>
      <c r="L52" s="37" t="e">
        <v>#NUM!</v>
      </c>
      <c r="M52" s="37" t="e">
        <v>#NUM!</v>
      </c>
      <c r="N52" s="37" t="e">
        <v>#NUM!</v>
      </c>
      <c r="O52" s="37" t="e">
        <v>#NUM!</v>
      </c>
      <c r="P52" s="37" t="e">
        <v>#NUM!</v>
      </c>
      <c r="Q52" s="37" t="e">
        <v>#NUM!</v>
      </c>
      <c r="R52" s="38" t="e">
        <v>#NUM!</v>
      </c>
      <c r="S52" s="127"/>
      <c r="AG52" s="51"/>
    </row>
    <row r="53" spans="1:33" s="1" customFormat="1" x14ac:dyDescent="0.45">
      <c r="A53" s="111" t="s">
        <v>51</v>
      </c>
      <c r="B53" s="9"/>
      <c r="C53" s="111" t="s">
        <v>52</v>
      </c>
      <c r="D53" s="184">
        <v>0</v>
      </c>
      <c r="E53" s="111"/>
      <c r="F53" s="9"/>
      <c r="G53" s="373"/>
      <c r="H53" s="180">
        <v>7.5</v>
      </c>
      <c r="I53" s="70" t="e">
        <v>#NUM!</v>
      </c>
      <c r="J53" s="37" t="e">
        <v>#NUM!</v>
      </c>
      <c r="K53" s="37" t="e">
        <v>#NUM!</v>
      </c>
      <c r="L53" s="37" t="e">
        <v>#NUM!</v>
      </c>
      <c r="M53" s="37" t="e">
        <v>#NUM!</v>
      </c>
      <c r="N53" s="37" t="e">
        <v>#NUM!</v>
      </c>
      <c r="O53" s="37" t="e">
        <v>#NUM!</v>
      </c>
      <c r="P53" s="37" t="e">
        <v>#NUM!</v>
      </c>
      <c r="Q53" s="37" t="e">
        <v>#NUM!</v>
      </c>
      <c r="R53" s="38" t="e">
        <v>#NUM!</v>
      </c>
      <c r="S53" s="127"/>
    </row>
    <row r="54" spans="1:33" s="1" customFormat="1" ht="14.65" thickBot="1" x14ac:dyDescent="0.5">
      <c r="A54" s="111" t="s">
        <v>53</v>
      </c>
      <c r="B54" s="9"/>
      <c r="C54" s="111" t="s">
        <v>54</v>
      </c>
      <c r="D54" s="112" t="e">
        <f>D52*1000/D53</f>
        <v>#DIV/0!</v>
      </c>
      <c r="E54" s="111"/>
      <c r="F54" s="9"/>
      <c r="G54" s="373"/>
      <c r="H54" s="180">
        <v>8</v>
      </c>
      <c r="I54" s="71" t="e">
        <v>#NUM!</v>
      </c>
      <c r="J54" s="45" t="e">
        <v>#NUM!</v>
      </c>
      <c r="K54" s="45" t="e">
        <v>#NUM!</v>
      </c>
      <c r="L54" s="45" t="e">
        <v>#NUM!</v>
      </c>
      <c r="M54" s="45" t="e">
        <v>#NUM!</v>
      </c>
      <c r="N54" s="45" t="e">
        <v>#NUM!</v>
      </c>
      <c r="O54" s="45" t="e">
        <v>#NUM!</v>
      </c>
      <c r="P54" s="45" t="e">
        <v>#NUM!</v>
      </c>
      <c r="Q54" s="45" t="e">
        <v>#NUM!</v>
      </c>
      <c r="R54" s="46" t="e">
        <v>#NUM!</v>
      </c>
      <c r="S54" s="127"/>
    </row>
    <row r="55" spans="1:33" s="1" customFormat="1" x14ac:dyDescent="0.45">
      <c r="A55" s="111"/>
      <c r="B55" s="111"/>
      <c r="C55" s="111"/>
      <c r="D55" s="85"/>
      <c r="E55" s="111"/>
      <c r="F55" s="64"/>
      <c r="G55" s="141"/>
      <c r="H55" s="127"/>
      <c r="I55" s="48"/>
      <c r="J55" s="48"/>
      <c r="K55" s="48"/>
      <c r="L55" s="48"/>
      <c r="M55" s="48"/>
      <c r="N55" s="48"/>
      <c r="O55" s="48"/>
      <c r="P55" s="48"/>
      <c r="Q55" s="48"/>
      <c r="R55" s="48"/>
      <c r="S55" s="127"/>
    </row>
    <row r="56" spans="1:33" s="1" customFormat="1" x14ac:dyDescent="0.45">
      <c r="A56" s="39" t="s">
        <v>55</v>
      </c>
      <c r="B56" s="39"/>
      <c r="C56" s="39" t="s">
        <v>56</v>
      </c>
      <c r="D56" s="40" t="e">
        <f>(D31/D24)/D54</f>
        <v>#NUM!</v>
      </c>
      <c r="E56" s="86"/>
      <c r="F56" s="40" t="e">
        <f>(F31/D24)/D54</f>
        <v>#NUM!</v>
      </c>
      <c r="G56" s="141"/>
      <c r="H56" s="72" t="s">
        <v>47</v>
      </c>
      <c r="I56" s="48"/>
      <c r="J56" s="48"/>
      <c r="K56" s="48"/>
      <c r="L56" s="48"/>
      <c r="M56" s="48"/>
      <c r="N56" s="48"/>
      <c r="O56" s="48"/>
      <c r="P56" s="48"/>
      <c r="Q56" s="48"/>
      <c r="R56" s="48"/>
      <c r="S56" s="116"/>
    </row>
    <row r="57" spans="1:33" s="1" customFormat="1" ht="14.65" thickBot="1" x14ac:dyDescent="0.5">
      <c r="A57" s="39" t="s">
        <v>57</v>
      </c>
      <c r="B57" s="39"/>
      <c r="C57" s="39" t="s">
        <v>56</v>
      </c>
      <c r="D57" s="40" t="e">
        <f>(D40/D24)/D54</f>
        <v>#DIV/0!</v>
      </c>
      <c r="E57" s="86"/>
      <c r="F57" s="40" t="e">
        <f>(F40/D24)/D54</f>
        <v>#DIV/0!</v>
      </c>
      <c r="G57" s="141"/>
      <c r="H57" s="127"/>
      <c r="I57" s="382" t="s">
        <v>110</v>
      </c>
      <c r="J57" s="382"/>
      <c r="K57" s="382"/>
      <c r="L57" s="382"/>
      <c r="M57" s="382"/>
      <c r="N57" s="382"/>
      <c r="O57" s="382"/>
      <c r="P57" s="382"/>
      <c r="Q57" s="73"/>
      <c r="R57" s="73"/>
      <c r="S57" s="116"/>
    </row>
    <row r="58" spans="1:33" s="1" customFormat="1" ht="13.25" customHeight="1" thickBot="1" x14ac:dyDescent="0.5">
      <c r="A58" s="49" t="s">
        <v>144</v>
      </c>
      <c r="B58" s="49"/>
      <c r="C58" s="49" t="s">
        <v>56</v>
      </c>
      <c r="D58" s="50" t="e">
        <f>((D31+D40+F31+F40)/F24)/(D52*1000/D53)</f>
        <v>#NUM!</v>
      </c>
      <c r="E58" s="88"/>
      <c r="F58" s="89"/>
      <c r="G58" s="141"/>
      <c r="H58" s="36" t="e">
        <f>((D31+F31+D40+F40)/F24)/D54</f>
        <v>#NUM!</v>
      </c>
      <c r="I58" s="180">
        <v>2</v>
      </c>
      <c r="J58" s="180">
        <v>2.5</v>
      </c>
      <c r="K58" s="180">
        <v>3</v>
      </c>
      <c r="L58" s="180">
        <v>3.5</v>
      </c>
      <c r="M58" s="180">
        <v>4</v>
      </c>
      <c r="N58" s="180">
        <v>4.5</v>
      </c>
      <c r="O58" s="180">
        <v>6</v>
      </c>
      <c r="P58" s="180">
        <v>6.5</v>
      </c>
      <c r="Q58" s="74"/>
      <c r="R58" s="74"/>
      <c r="S58" s="116"/>
    </row>
    <row r="59" spans="1:33" s="1" customFormat="1" ht="13.25" customHeight="1" thickBot="1" x14ac:dyDescent="0.5">
      <c r="A59" s="9"/>
      <c r="B59" s="9"/>
      <c r="C59" s="9"/>
      <c r="D59" s="43"/>
      <c r="E59" s="86"/>
      <c r="F59" s="90"/>
      <c r="G59" s="373" t="s">
        <v>109</v>
      </c>
      <c r="H59" s="180">
        <v>15</v>
      </c>
      <c r="I59" s="75" t="e">
        <f t="dataTable" ref="I59:P67" dt2D="1" dtr="1" r1="D54" r2="F24" ca="1"/>
        <v>#NUM!</v>
      </c>
      <c r="J59" s="76" t="e">
        <v>#NUM!</v>
      </c>
      <c r="K59" s="76" t="e">
        <v>#NUM!</v>
      </c>
      <c r="L59" s="76" t="e">
        <v>#NUM!</v>
      </c>
      <c r="M59" s="76" t="e">
        <v>#NUM!</v>
      </c>
      <c r="N59" s="76" t="e">
        <v>#NUM!</v>
      </c>
      <c r="O59" s="76" t="e">
        <v>#NUM!</v>
      </c>
      <c r="P59" s="77" t="e">
        <v>#NUM!</v>
      </c>
      <c r="Q59" s="78"/>
      <c r="R59" s="78"/>
      <c r="S59" s="116"/>
    </row>
    <row r="60" spans="1:33" s="1" customFormat="1" ht="13.25" customHeight="1" x14ac:dyDescent="0.45">
      <c r="A60" s="91"/>
      <c r="B60" s="169"/>
      <c r="C60" s="169"/>
      <c r="D60" s="169"/>
      <c r="E60" s="169"/>
      <c r="F60" s="169"/>
      <c r="G60" s="373"/>
      <c r="H60" s="180">
        <v>25</v>
      </c>
      <c r="I60" s="79" t="e">
        <v>#NUM!</v>
      </c>
      <c r="J60" s="73" t="e">
        <v>#NUM!</v>
      </c>
      <c r="K60" s="73" t="e">
        <v>#NUM!</v>
      </c>
      <c r="L60" s="73" t="e">
        <v>#NUM!</v>
      </c>
      <c r="M60" s="73" t="e">
        <v>#NUM!</v>
      </c>
      <c r="N60" s="73" t="e">
        <v>#NUM!</v>
      </c>
      <c r="O60" s="73" t="e">
        <v>#NUM!</v>
      </c>
      <c r="P60" s="80" t="e">
        <v>#NUM!</v>
      </c>
      <c r="Q60" s="78"/>
      <c r="R60" s="78"/>
      <c r="S60" s="116"/>
      <c r="Z60" s="51"/>
      <c r="AA60" s="51"/>
      <c r="AB60" s="51"/>
      <c r="AC60" s="51"/>
      <c r="AD60" s="51"/>
      <c r="AE60" s="51"/>
      <c r="AF60" s="51"/>
    </row>
    <row r="61" spans="1:33" s="1" customFormat="1" x14ac:dyDescent="0.45">
      <c r="A61" s="127"/>
      <c r="B61" s="127"/>
      <c r="C61" s="127"/>
      <c r="D61" s="127"/>
      <c r="E61" s="127"/>
      <c r="F61" s="127"/>
      <c r="G61" s="373"/>
      <c r="H61" s="180">
        <v>30</v>
      </c>
      <c r="I61" s="79" t="e">
        <v>#NUM!</v>
      </c>
      <c r="J61" s="73" t="e">
        <v>#NUM!</v>
      </c>
      <c r="K61" s="73" t="e">
        <v>#NUM!</v>
      </c>
      <c r="L61" s="73" t="e">
        <v>#NUM!</v>
      </c>
      <c r="M61" s="73" t="e">
        <v>#NUM!</v>
      </c>
      <c r="N61" s="73" t="e">
        <v>#NUM!</v>
      </c>
      <c r="O61" s="73" t="e">
        <v>#NUM!</v>
      </c>
      <c r="P61" s="80" t="e">
        <v>#NUM!</v>
      </c>
      <c r="Q61" s="78"/>
      <c r="R61" s="78"/>
      <c r="S61" s="116"/>
    </row>
    <row r="62" spans="1:33" s="1" customFormat="1" x14ac:dyDescent="0.45">
      <c r="A62" s="127"/>
      <c r="B62" s="127"/>
      <c r="C62" s="127"/>
      <c r="D62" s="127"/>
      <c r="E62" s="127"/>
      <c r="F62" s="127"/>
      <c r="G62" s="373"/>
      <c r="H62" s="180">
        <v>35</v>
      </c>
      <c r="I62" s="79" t="e">
        <v>#NUM!</v>
      </c>
      <c r="J62" s="73" t="e">
        <v>#NUM!</v>
      </c>
      <c r="K62" s="73" t="e">
        <v>#NUM!</v>
      </c>
      <c r="L62" s="73" t="e">
        <v>#NUM!</v>
      </c>
      <c r="M62" s="73" t="e">
        <v>#NUM!</v>
      </c>
      <c r="N62" s="73" t="e">
        <v>#NUM!</v>
      </c>
      <c r="O62" s="73" t="e">
        <v>#NUM!</v>
      </c>
      <c r="P62" s="80" t="e">
        <v>#NUM!</v>
      </c>
      <c r="Q62" s="78"/>
      <c r="R62" s="78"/>
      <c r="S62" s="116"/>
    </row>
    <row r="63" spans="1:33" s="1" customFormat="1" x14ac:dyDescent="0.45">
      <c r="A63" s="55" t="s">
        <v>41</v>
      </c>
      <c r="B63" s="56"/>
      <c r="C63" s="56"/>
      <c r="D63" s="57"/>
      <c r="E63" s="58" t="s">
        <v>42</v>
      </c>
      <c r="F63" s="59"/>
      <c r="G63" s="373"/>
      <c r="H63" s="180">
        <v>40</v>
      </c>
      <c r="I63" s="79" t="e">
        <v>#NUM!</v>
      </c>
      <c r="J63" s="73" t="e">
        <v>#NUM!</v>
      </c>
      <c r="K63" s="73" t="e">
        <v>#NUM!</v>
      </c>
      <c r="L63" s="73" t="e">
        <v>#NUM!</v>
      </c>
      <c r="M63" s="73" t="e">
        <v>#NUM!</v>
      </c>
      <c r="N63" s="73" t="e">
        <v>#NUM!</v>
      </c>
      <c r="O63" s="73" t="e">
        <v>#NUM!</v>
      </c>
      <c r="P63" s="80" t="e">
        <v>#NUM!</v>
      </c>
      <c r="Q63" s="78"/>
      <c r="R63" s="78"/>
      <c r="S63" s="116"/>
    </row>
    <row r="64" spans="1:33" s="1" customFormat="1" ht="13.25" customHeight="1" x14ac:dyDescent="0.45">
      <c r="A64" s="60" t="s">
        <v>135</v>
      </c>
      <c r="B64" s="56"/>
      <c r="C64" s="56"/>
      <c r="D64" s="57"/>
      <c r="E64" s="56"/>
      <c r="F64" s="57"/>
      <c r="G64" s="373"/>
      <c r="H64" s="180">
        <v>45</v>
      </c>
      <c r="I64" s="79" t="e">
        <v>#NUM!</v>
      </c>
      <c r="J64" s="73" t="e">
        <v>#NUM!</v>
      </c>
      <c r="K64" s="73" t="e">
        <v>#NUM!</v>
      </c>
      <c r="L64" s="73" t="e">
        <v>#NUM!</v>
      </c>
      <c r="M64" s="73" t="e">
        <v>#NUM!</v>
      </c>
      <c r="N64" s="73" t="e">
        <v>#NUM!</v>
      </c>
      <c r="O64" s="73" t="e">
        <v>#NUM!</v>
      </c>
      <c r="P64" s="80" t="e">
        <v>#NUM!</v>
      </c>
      <c r="Q64" s="78"/>
      <c r="R64" s="78"/>
      <c r="S64" s="170"/>
      <c r="T64" s="51"/>
      <c r="U64" s="51"/>
      <c r="V64" s="51"/>
      <c r="X64" s="51"/>
      <c r="Y64" s="51"/>
    </row>
    <row r="65" spans="1:23" s="1" customFormat="1" ht="13.25" customHeight="1" x14ac:dyDescent="0.45">
      <c r="A65" s="370"/>
      <c r="B65" s="370"/>
      <c r="C65" s="370"/>
      <c r="D65" s="370"/>
      <c r="E65" s="370"/>
      <c r="F65" s="370"/>
      <c r="G65" s="373"/>
      <c r="H65" s="180">
        <v>50</v>
      </c>
      <c r="I65" s="79" t="e">
        <v>#NUM!</v>
      </c>
      <c r="J65" s="73" t="e">
        <v>#NUM!</v>
      </c>
      <c r="K65" s="73" t="e">
        <v>#NUM!</v>
      </c>
      <c r="L65" s="73" t="e">
        <v>#NUM!</v>
      </c>
      <c r="M65" s="73" t="e">
        <v>#NUM!</v>
      </c>
      <c r="N65" s="73" t="e">
        <v>#NUM!</v>
      </c>
      <c r="O65" s="73" t="e">
        <v>#NUM!</v>
      </c>
      <c r="P65" s="80" t="e">
        <v>#NUM!</v>
      </c>
      <c r="Q65" s="78"/>
      <c r="R65" s="78"/>
      <c r="S65" s="127"/>
      <c r="W65" s="51"/>
    </row>
    <row r="66" spans="1:23" s="1" customFormat="1" ht="13.25" customHeight="1" x14ac:dyDescent="0.45">
      <c r="A66" s="370"/>
      <c r="B66" s="370"/>
      <c r="C66" s="370"/>
      <c r="D66" s="370"/>
      <c r="E66" s="370"/>
      <c r="F66" s="370"/>
      <c r="G66" s="373"/>
      <c r="H66" s="180">
        <v>55</v>
      </c>
      <c r="I66" s="79" t="e">
        <v>#NUM!</v>
      </c>
      <c r="J66" s="73" t="e">
        <v>#NUM!</v>
      </c>
      <c r="K66" s="73" t="e">
        <v>#NUM!</v>
      </c>
      <c r="L66" s="73" t="e">
        <v>#NUM!</v>
      </c>
      <c r="M66" s="73" t="e">
        <v>#NUM!</v>
      </c>
      <c r="N66" s="73" t="e">
        <v>#NUM!</v>
      </c>
      <c r="O66" s="73" t="e">
        <v>#NUM!</v>
      </c>
      <c r="P66" s="80" t="e">
        <v>#NUM!</v>
      </c>
      <c r="Q66" s="78"/>
      <c r="R66" s="78"/>
      <c r="S66" s="127"/>
    </row>
    <row r="67" spans="1:23" s="1" customFormat="1" ht="13.25" customHeight="1" thickBot="1" x14ac:dyDescent="0.5">
      <c r="A67" s="370"/>
      <c r="B67" s="370"/>
      <c r="C67" s="370"/>
      <c r="D67" s="370"/>
      <c r="E67" s="370"/>
      <c r="F67" s="370"/>
      <c r="G67" s="373"/>
      <c r="H67" s="180">
        <v>60</v>
      </c>
      <c r="I67" s="82" t="e">
        <v>#NUM!</v>
      </c>
      <c r="J67" s="83" t="e">
        <v>#NUM!</v>
      </c>
      <c r="K67" s="83" t="e">
        <v>#NUM!</v>
      </c>
      <c r="L67" s="83" t="e">
        <v>#NUM!</v>
      </c>
      <c r="M67" s="83" t="e">
        <v>#NUM!</v>
      </c>
      <c r="N67" s="83" t="e">
        <v>#NUM!</v>
      </c>
      <c r="O67" s="83" t="e">
        <v>#NUM!</v>
      </c>
      <c r="P67" s="84" t="e">
        <v>#NUM!</v>
      </c>
      <c r="Q67" s="78"/>
      <c r="R67" s="78"/>
      <c r="S67" s="127"/>
    </row>
    <row r="68" spans="1:23" s="1" customFormat="1" ht="13.25" customHeight="1" x14ac:dyDescent="0.45">
      <c r="A68" s="127"/>
      <c r="B68" s="127"/>
      <c r="C68" s="127"/>
      <c r="D68" s="127"/>
      <c r="E68" s="127"/>
      <c r="F68" s="127"/>
      <c r="G68" s="151"/>
      <c r="H68" s="127"/>
      <c r="I68" s="127"/>
      <c r="J68" s="127"/>
      <c r="K68" s="127"/>
      <c r="L68" s="127"/>
      <c r="M68" s="127"/>
      <c r="N68" s="127"/>
      <c r="O68" s="127"/>
      <c r="P68" s="127"/>
      <c r="Q68" s="127"/>
      <c r="R68" s="127"/>
      <c r="S68" s="127"/>
    </row>
    <row r="69" spans="1:23" s="1" customFormat="1" ht="13.25" customHeight="1" x14ac:dyDescent="0.45">
      <c r="A69" s="127"/>
      <c r="B69" s="127"/>
      <c r="C69" s="127"/>
      <c r="D69" s="127"/>
      <c r="E69" s="127"/>
      <c r="F69" s="127"/>
      <c r="G69" s="151"/>
      <c r="H69" s="378" t="s">
        <v>101</v>
      </c>
      <c r="I69" s="378"/>
      <c r="J69" s="378"/>
      <c r="K69" s="378"/>
      <c r="L69" s="378"/>
      <c r="M69" s="378"/>
      <c r="N69" s="378"/>
      <c r="O69" s="378"/>
      <c r="P69" s="378"/>
      <c r="Q69" s="378"/>
      <c r="R69" s="378"/>
      <c r="S69" s="127"/>
    </row>
    <row r="70" spans="1:23" ht="13.25" customHeight="1" x14ac:dyDescent="0.45">
      <c r="A70" s="372"/>
      <c r="B70" s="372"/>
      <c r="C70" s="372"/>
      <c r="D70" s="372"/>
      <c r="E70" s="372"/>
      <c r="F70" s="372"/>
      <c r="G70" s="151"/>
      <c r="H70" s="379"/>
      <c r="I70" s="379"/>
      <c r="J70" s="379"/>
      <c r="K70" s="379"/>
      <c r="L70" s="379"/>
      <c r="M70" s="379"/>
      <c r="N70" s="379"/>
      <c r="O70" s="379"/>
      <c r="P70" s="379"/>
      <c r="Q70" s="379"/>
      <c r="R70" s="379"/>
      <c r="S70" s="127"/>
    </row>
    <row r="71" spans="1:23" ht="13.25" customHeight="1" thickBot="1" x14ac:dyDescent="0.5">
      <c r="A71" s="372"/>
      <c r="B71" s="372"/>
      <c r="C71" s="372"/>
      <c r="D71" s="372"/>
      <c r="E71" s="372"/>
      <c r="F71" s="372"/>
      <c r="G71" s="151"/>
      <c r="H71" s="127"/>
      <c r="I71" s="127"/>
      <c r="J71" s="127"/>
      <c r="K71" s="127"/>
      <c r="L71" s="127"/>
      <c r="M71" s="127"/>
      <c r="N71" s="127"/>
      <c r="O71" s="127"/>
      <c r="P71" s="127"/>
      <c r="Q71" s="127"/>
      <c r="R71" s="127"/>
      <c r="S71" s="127"/>
    </row>
    <row r="72" spans="1:23" ht="13.25" customHeight="1" x14ac:dyDescent="0.45">
      <c r="A72" s="116"/>
      <c r="B72" s="116"/>
      <c r="C72" s="116"/>
      <c r="D72" s="141"/>
      <c r="E72" s="116"/>
      <c r="F72" s="141"/>
      <c r="G72" s="151"/>
      <c r="H72" s="52" t="s">
        <v>40</v>
      </c>
      <c r="I72" s="53"/>
      <c r="J72" s="166"/>
      <c r="K72" s="166"/>
      <c r="L72" s="166"/>
      <c r="M72" s="166"/>
      <c r="N72" s="166"/>
      <c r="O72" s="166"/>
      <c r="P72" s="87" t="str">
        <f>F7</f>
        <v>Nom</v>
      </c>
      <c r="Q72" s="54"/>
      <c r="R72" s="127"/>
      <c r="S72" s="127"/>
    </row>
    <row r="73" spans="1:23" ht="13.25" customHeight="1" x14ac:dyDescent="0.5">
      <c r="A73" s="60"/>
      <c r="B73" s="116"/>
      <c r="C73" s="171"/>
      <c r="D73" s="171"/>
      <c r="E73" s="171"/>
      <c r="F73" s="171"/>
      <c r="G73" s="151"/>
      <c r="H73" s="127"/>
      <c r="I73" s="127"/>
      <c r="J73" s="127"/>
      <c r="K73" s="127"/>
      <c r="L73" s="127"/>
      <c r="M73" s="127"/>
      <c r="N73" s="127"/>
      <c r="O73" s="127"/>
      <c r="P73" s="127"/>
      <c r="Q73" s="127"/>
      <c r="R73" s="127"/>
      <c r="S73" s="127"/>
    </row>
    <row r="74" spans="1:23" ht="13.25" customHeight="1" x14ac:dyDescent="0.5">
      <c r="A74" s="60"/>
      <c r="B74" s="116"/>
      <c r="C74" s="128"/>
      <c r="D74" s="128"/>
      <c r="E74" s="128"/>
      <c r="F74" s="128"/>
      <c r="G74" s="151"/>
      <c r="H74" s="111" t="s">
        <v>128</v>
      </c>
      <c r="I74" s="116"/>
      <c r="J74" s="116"/>
      <c r="K74" s="127"/>
      <c r="L74" s="127"/>
      <c r="M74" s="127"/>
      <c r="N74" s="127"/>
      <c r="O74" s="127"/>
      <c r="P74" s="336">
        <v>0</v>
      </c>
      <c r="Q74" s="110" t="s">
        <v>43</v>
      </c>
      <c r="R74" s="141"/>
      <c r="S74" s="127"/>
    </row>
    <row r="75" spans="1:23" ht="13.25" customHeight="1" x14ac:dyDescent="0.45">
      <c r="A75" s="60"/>
      <c r="B75" s="116"/>
      <c r="C75" s="127"/>
      <c r="D75" s="127"/>
      <c r="E75" s="127"/>
      <c r="F75" s="127"/>
      <c r="G75" s="151"/>
      <c r="H75" s="111" t="s">
        <v>143</v>
      </c>
      <c r="I75" s="116"/>
      <c r="J75" s="116"/>
      <c r="K75" s="127"/>
      <c r="L75" s="127"/>
      <c r="M75" s="127"/>
      <c r="N75" s="127"/>
      <c r="O75" s="377" t="e">
        <f>F30</f>
        <v>#NUM!</v>
      </c>
      <c r="P75" s="377"/>
      <c r="Q75" s="110" t="s">
        <v>44</v>
      </c>
      <c r="R75" s="141"/>
      <c r="S75" s="127"/>
    </row>
    <row r="76" spans="1:23" ht="13.25" customHeight="1" x14ac:dyDescent="0.45">
      <c r="A76" s="60"/>
      <c r="B76" s="127"/>
      <c r="C76" s="116"/>
      <c r="D76" s="141"/>
      <c r="E76" s="116"/>
      <c r="F76" s="141"/>
      <c r="G76" s="151"/>
      <c r="H76" s="111" t="s">
        <v>30</v>
      </c>
      <c r="I76" s="116"/>
      <c r="J76" s="116"/>
      <c r="K76" s="127"/>
      <c r="L76" s="127"/>
      <c r="M76" s="127"/>
      <c r="N76" s="127"/>
      <c r="O76" s="369" t="e">
        <f>(D40+F40)/F24</f>
        <v>#DIV/0!</v>
      </c>
      <c r="P76" s="369"/>
      <c r="Q76" s="110" t="s">
        <v>43</v>
      </c>
      <c r="R76" s="141"/>
      <c r="S76" s="127"/>
    </row>
    <row r="77" spans="1:23" ht="13.25" customHeight="1" x14ac:dyDescent="0.45">
      <c r="A77" s="60"/>
      <c r="B77" s="116"/>
      <c r="C77" s="116"/>
      <c r="D77" s="141"/>
      <c r="E77" s="116"/>
      <c r="F77" s="141"/>
      <c r="G77" s="151"/>
      <c r="H77" s="27"/>
      <c r="I77" s="116"/>
      <c r="J77" s="116"/>
      <c r="K77" s="127"/>
      <c r="L77" s="127"/>
      <c r="M77" s="127"/>
      <c r="N77" s="127"/>
      <c r="O77" s="127"/>
      <c r="P77" s="43"/>
      <c r="Q77" s="110"/>
      <c r="R77" s="141"/>
      <c r="S77" s="127"/>
    </row>
    <row r="78" spans="1:23" ht="13.25" customHeight="1" x14ac:dyDescent="0.45">
      <c r="A78" s="60"/>
      <c r="B78" s="116"/>
      <c r="C78" s="127"/>
      <c r="D78" s="141"/>
      <c r="E78" s="116"/>
      <c r="F78" s="141"/>
      <c r="G78" s="151"/>
      <c r="H78" s="61"/>
      <c r="I78" s="138"/>
      <c r="J78" s="138"/>
      <c r="K78" s="138"/>
      <c r="L78" s="138"/>
      <c r="M78" s="138"/>
      <c r="N78" s="138"/>
      <c r="O78" s="138"/>
      <c r="P78" s="62"/>
      <c r="Q78" s="63"/>
      <c r="R78" s="139"/>
      <c r="S78" s="127"/>
    </row>
    <row r="79" spans="1:23" x14ac:dyDescent="0.45">
      <c r="A79" s="127"/>
      <c r="B79" s="127"/>
      <c r="C79" s="116"/>
      <c r="D79" s="141"/>
      <c r="E79" s="116"/>
      <c r="F79" s="141"/>
      <c r="G79" s="151"/>
      <c r="H79" s="111"/>
      <c r="I79" s="116"/>
      <c r="J79" s="64"/>
      <c r="K79" s="116"/>
      <c r="L79" s="116"/>
      <c r="M79" s="116"/>
      <c r="N79" s="116"/>
      <c r="O79" s="116"/>
      <c r="P79" s="65" t="e">
        <f>IF((O75/(P74-O76))&gt;0,O75/(P74-O76),"S.O.")</f>
        <v>#NUM!</v>
      </c>
      <c r="Q79" s="343" t="s">
        <v>45</v>
      </c>
      <c r="R79" s="343"/>
      <c r="S79" s="127"/>
    </row>
    <row r="80" spans="1:23" ht="14.65" thickBot="1" x14ac:dyDescent="0.5">
      <c r="A80" s="127"/>
      <c r="B80" s="127"/>
      <c r="C80" s="127"/>
      <c r="D80" s="151"/>
      <c r="E80" s="127"/>
      <c r="F80" s="151"/>
      <c r="G80" s="151"/>
      <c r="H80" s="164"/>
      <c r="I80" s="164"/>
      <c r="J80" s="164"/>
      <c r="K80" s="164"/>
      <c r="L80" s="164"/>
      <c r="M80" s="164"/>
      <c r="N80" s="164"/>
      <c r="O80" s="164"/>
      <c r="P80" s="164"/>
      <c r="Q80" s="164"/>
      <c r="R80" s="165"/>
      <c r="S80" s="127"/>
    </row>
    <row r="82" spans="8:21" x14ac:dyDescent="0.45">
      <c r="H82" s="371"/>
      <c r="I82" s="371"/>
      <c r="J82" s="371"/>
      <c r="K82" s="371"/>
      <c r="L82" s="371"/>
      <c r="M82" s="371"/>
      <c r="N82" s="371"/>
      <c r="O82" s="371"/>
      <c r="P82" s="371"/>
      <c r="Q82" s="371"/>
      <c r="R82" s="371"/>
      <c r="U82" s="34"/>
    </row>
    <row r="83" spans="8:21" x14ac:dyDescent="0.45">
      <c r="H83" s="371"/>
      <c r="I83" s="371"/>
      <c r="J83" s="371"/>
      <c r="K83" s="371"/>
      <c r="L83" s="371"/>
      <c r="M83" s="371"/>
      <c r="N83" s="371"/>
      <c r="O83" s="371"/>
      <c r="P83" s="371"/>
      <c r="Q83" s="371"/>
      <c r="R83" s="371"/>
    </row>
    <row r="84" spans="8:21" x14ac:dyDescent="0.45">
      <c r="H84" s="2"/>
      <c r="I84" s="2"/>
      <c r="J84" s="2"/>
      <c r="K84" s="2"/>
      <c r="L84" s="2"/>
      <c r="M84" s="2"/>
      <c r="N84" s="2"/>
      <c r="O84" s="2"/>
      <c r="P84" s="2"/>
      <c r="Q84" s="2"/>
      <c r="R84" s="2"/>
    </row>
    <row r="92" spans="8:21" ht="13.25" customHeight="1" x14ac:dyDescent="0.45"/>
    <row r="93" spans="8:21" ht="13.25" customHeight="1" x14ac:dyDescent="0.45"/>
    <row r="103" spans="8:8" x14ac:dyDescent="0.45">
      <c r="H103" s="66"/>
    </row>
    <row r="122" spans="8:8" x14ac:dyDescent="0.45">
      <c r="H122" s="66"/>
    </row>
  </sheetData>
  <sheetProtection password="C7B4" sheet="1" objects="1" scenarios="1"/>
  <mergeCells count="20">
    <mergeCell ref="C3:E4"/>
    <mergeCell ref="H7:N9"/>
    <mergeCell ref="J12:L13"/>
    <mergeCell ref="O75:P75"/>
    <mergeCell ref="H43:R44"/>
    <mergeCell ref="H69:R70"/>
    <mergeCell ref="H20:K21"/>
    <mergeCell ref="J27:L28"/>
    <mergeCell ref="H35:K36"/>
    <mergeCell ref="H40:R42"/>
    <mergeCell ref="G48:G54"/>
    <mergeCell ref="I46:R46"/>
    <mergeCell ref="I57:P57"/>
    <mergeCell ref="O76:P76"/>
    <mergeCell ref="Q79:R79"/>
    <mergeCell ref="A65:F67"/>
    <mergeCell ref="H82:R83"/>
    <mergeCell ref="A70:F71"/>
    <mergeCell ref="G59:G65"/>
    <mergeCell ref="G66:G67"/>
  </mergeCells>
  <pageMargins left="0.7" right="0.7" top="0.75" bottom="0.75" header="0.3" footer="0.3"/>
  <pageSetup scale="7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1">
    <tabColor theme="6" tint="0.39997558519241921"/>
    <pageSetUpPr fitToPage="1"/>
  </sheetPr>
  <dimension ref="A1:AN109"/>
  <sheetViews>
    <sheetView workbookViewId="0">
      <pane ySplit="6" topLeftCell="A7" activePane="bottomLeft" state="frozen"/>
      <selection pane="bottomLeft" activeCell="D19" sqref="D19"/>
    </sheetView>
  </sheetViews>
  <sheetFormatPr baseColWidth="10" defaultRowHeight="14.25" x14ac:dyDescent="0.45"/>
  <cols>
    <col min="1" max="1" width="46.6640625" style="205" customWidth="1"/>
    <col min="2" max="2" width="10" style="205" customWidth="1"/>
    <col min="3" max="3" width="10.6640625" style="205" customWidth="1"/>
    <col min="4" max="4" width="11.33203125" style="328" customWidth="1"/>
    <col min="5" max="5" width="8.1328125" style="205" customWidth="1"/>
    <col min="6" max="6" width="12.33203125" style="328" bestFit="1" customWidth="1"/>
    <col min="7" max="7" width="12.33203125" style="328" customWidth="1"/>
    <col min="8" max="8" width="8.46484375" style="205" customWidth="1"/>
    <col min="9" max="9" width="11.53125" style="205" customWidth="1"/>
    <col min="10" max="10" width="9.46484375" style="205" customWidth="1"/>
    <col min="11" max="11" width="11.86328125" style="205" customWidth="1"/>
    <col min="12" max="12" width="10.46484375" style="205" customWidth="1"/>
    <col min="13" max="13" width="13.53125" style="205" customWidth="1"/>
    <col min="14" max="14" width="10.46484375" style="205" customWidth="1"/>
    <col min="15" max="18" width="8.33203125" style="205" customWidth="1"/>
    <col min="19" max="19" width="4.86328125" style="205" customWidth="1"/>
    <col min="20" max="40" width="11.46484375" style="205"/>
    <col min="41" max="256" width="11.53125" style="330"/>
    <col min="257" max="257" width="44.1328125" style="330" customWidth="1"/>
    <col min="258" max="258" width="10" style="330" customWidth="1"/>
    <col min="259" max="259" width="10.6640625" style="330" customWidth="1"/>
    <col min="260" max="260" width="11.33203125" style="330" customWidth="1"/>
    <col min="261" max="261" width="8.1328125" style="330" customWidth="1"/>
    <col min="262" max="262" width="12.33203125" style="330" bestFit="1" customWidth="1"/>
    <col min="263" max="263" width="12.33203125" style="330" customWidth="1"/>
    <col min="264" max="264" width="8.1328125" style="330" customWidth="1"/>
    <col min="265" max="265" width="12.33203125" style="330" customWidth="1"/>
    <col min="266" max="267" width="9" style="330" customWidth="1"/>
    <col min="268" max="268" width="11.6640625" style="330" customWidth="1"/>
    <col min="269" max="274" width="8.33203125" style="330" customWidth="1"/>
    <col min="275" max="275" width="4.86328125" style="330" customWidth="1"/>
    <col min="276" max="512" width="11.53125" style="330"/>
    <col min="513" max="513" width="44.1328125" style="330" customWidth="1"/>
    <col min="514" max="514" width="10" style="330" customWidth="1"/>
    <col min="515" max="515" width="10.6640625" style="330" customWidth="1"/>
    <col min="516" max="516" width="11.33203125" style="330" customWidth="1"/>
    <col min="517" max="517" width="8.1328125" style="330" customWidth="1"/>
    <col min="518" max="518" width="12.33203125" style="330" bestFit="1" customWidth="1"/>
    <col min="519" max="519" width="12.33203125" style="330" customWidth="1"/>
    <col min="520" max="520" width="8.1328125" style="330" customWidth="1"/>
    <col min="521" max="521" width="12.33203125" style="330" customWidth="1"/>
    <col min="522" max="523" width="9" style="330" customWidth="1"/>
    <col min="524" max="524" width="11.6640625" style="330" customWidth="1"/>
    <col min="525" max="530" width="8.33203125" style="330" customWidth="1"/>
    <col min="531" max="531" width="4.86328125" style="330" customWidth="1"/>
    <col min="532" max="768" width="11.53125" style="330"/>
    <col min="769" max="769" width="44.1328125" style="330" customWidth="1"/>
    <col min="770" max="770" width="10" style="330" customWidth="1"/>
    <col min="771" max="771" width="10.6640625" style="330" customWidth="1"/>
    <col min="772" max="772" width="11.33203125" style="330" customWidth="1"/>
    <col min="773" max="773" width="8.1328125" style="330" customWidth="1"/>
    <col min="774" max="774" width="12.33203125" style="330" bestFit="1" customWidth="1"/>
    <col min="775" max="775" width="12.33203125" style="330" customWidth="1"/>
    <col min="776" max="776" width="8.1328125" style="330" customWidth="1"/>
    <col min="777" max="777" width="12.33203125" style="330" customWidth="1"/>
    <col min="778" max="779" width="9" style="330" customWidth="1"/>
    <col min="780" max="780" width="11.6640625" style="330" customWidth="1"/>
    <col min="781" max="786" width="8.33203125" style="330" customWidth="1"/>
    <col min="787" max="787" width="4.86328125" style="330" customWidth="1"/>
    <col min="788" max="1024" width="11.53125" style="330"/>
    <col min="1025" max="1025" width="44.1328125" style="330" customWidth="1"/>
    <col min="1026" max="1026" width="10" style="330" customWidth="1"/>
    <col min="1027" max="1027" width="10.6640625" style="330" customWidth="1"/>
    <col min="1028" max="1028" width="11.33203125" style="330" customWidth="1"/>
    <col min="1029" max="1029" width="8.1328125" style="330" customWidth="1"/>
    <col min="1030" max="1030" width="12.33203125" style="330" bestFit="1" customWidth="1"/>
    <col min="1031" max="1031" width="12.33203125" style="330" customWidth="1"/>
    <col min="1032" max="1032" width="8.1328125" style="330" customWidth="1"/>
    <col min="1033" max="1033" width="12.33203125" style="330" customWidth="1"/>
    <col min="1034" max="1035" width="9" style="330" customWidth="1"/>
    <col min="1036" max="1036" width="11.6640625" style="330" customWidth="1"/>
    <col min="1037" max="1042" width="8.33203125" style="330" customWidth="1"/>
    <col min="1043" max="1043" width="4.86328125" style="330" customWidth="1"/>
    <col min="1044" max="1280" width="11.53125" style="330"/>
    <col min="1281" max="1281" width="44.1328125" style="330" customWidth="1"/>
    <col min="1282" max="1282" width="10" style="330" customWidth="1"/>
    <col min="1283" max="1283" width="10.6640625" style="330" customWidth="1"/>
    <col min="1284" max="1284" width="11.33203125" style="330" customWidth="1"/>
    <col min="1285" max="1285" width="8.1328125" style="330" customWidth="1"/>
    <col min="1286" max="1286" width="12.33203125" style="330" bestFit="1" customWidth="1"/>
    <col min="1287" max="1287" width="12.33203125" style="330" customWidth="1"/>
    <col min="1288" max="1288" width="8.1328125" style="330" customWidth="1"/>
    <col min="1289" max="1289" width="12.33203125" style="330" customWidth="1"/>
    <col min="1290" max="1291" width="9" style="330" customWidth="1"/>
    <col min="1292" max="1292" width="11.6640625" style="330" customWidth="1"/>
    <col min="1293" max="1298" width="8.33203125" style="330" customWidth="1"/>
    <col min="1299" max="1299" width="4.86328125" style="330" customWidth="1"/>
    <col min="1300" max="1536" width="11.53125" style="330"/>
    <col min="1537" max="1537" width="44.1328125" style="330" customWidth="1"/>
    <col min="1538" max="1538" width="10" style="330" customWidth="1"/>
    <col min="1539" max="1539" width="10.6640625" style="330" customWidth="1"/>
    <col min="1540" max="1540" width="11.33203125" style="330" customWidth="1"/>
    <col min="1541" max="1541" width="8.1328125" style="330" customWidth="1"/>
    <col min="1542" max="1542" width="12.33203125" style="330" bestFit="1" customWidth="1"/>
    <col min="1543" max="1543" width="12.33203125" style="330" customWidth="1"/>
    <col min="1544" max="1544" width="8.1328125" style="330" customWidth="1"/>
    <col min="1545" max="1545" width="12.33203125" style="330" customWidth="1"/>
    <col min="1546" max="1547" width="9" style="330" customWidth="1"/>
    <col min="1548" max="1548" width="11.6640625" style="330" customWidth="1"/>
    <col min="1549" max="1554" width="8.33203125" style="330" customWidth="1"/>
    <col min="1555" max="1555" width="4.86328125" style="330" customWidth="1"/>
    <col min="1556" max="1792" width="11.53125" style="330"/>
    <col min="1793" max="1793" width="44.1328125" style="330" customWidth="1"/>
    <col min="1794" max="1794" width="10" style="330" customWidth="1"/>
    <col min="1795" max="1795" width="10.6640625" style="330" customWidth="1"/>
    <col min="1796" max="1796" width="11.33203125" style="330" customWidth="1"/>
    <col min="1797" max="1797" width="8.1328125" style="330" customWidth="1"/>
    <col min="1798" max="1798" width="12.33203125" style="330" bestFit="1" customWidth="1"/>
    <col min="1799" max="1799" width="12.33203125" style="330" customWidth="1"/>
    <col min="1800" max="1800" width="8.1328125" style="330" customWidth="1"/>
    <col min="1801" max="1801" width="12.33203125" style="330" customWidth="1"/>
    <col min="1802" max="1803" width="9" style="330" customWidth="1"/>
    <col min="1804" max="1804" width="11.6640625" style="330" customWidth="1"/>
    <col min="1805" max="1810" width="8.33203125" style="330" customWidth="1"/>
    <col min="1811" max="1811" width="4.86328125" style="330" customWidth="1"/>
    <col min="1812" max="2048" width="11.53125" style="330"/>
    <col min="2049" max="2049" width="44.1328125" style="330" customWidth="1"/>
    <col min="2050" max="2050" width="10" style="330" customWidth="1"/>
    <col min="2051" max="2051" width="10.6640625" style="330" customWidth="1"/>
    <col min="2052" max="2052" width="11.33203125" style="330" customWidth="1"/>
    <col min="2053" max="2053" width="8.1328125" style="330" customWidth="1"/>
    <col min="2054" max="2054" width="12.33203125" style="330" bestFit="1" customWidth="1"/>
    <col min="2055" max="2055" width="12.33203125" style="330" customWidth="1"/>
    <col min="2056" max="2056" width="8.1328125" style="330" customWidth="1"/>
    <col min="2057" max="2057" width="12.33203125" style="330" customWidth="1"/>
    <col min="2058" max="2059" width="9" style="330" customWidth="1"/>
    <col min="2060" max="2060" width="11.6640625" style="330" customWidth="1"/>
    <col min="2061" max="2066" width="8.33203125" style="330" customWidth="1"/>
    <col min="2067" max="2067" width="4.86328125" style="330" customWidth="1"/>
    <col min="2068" max="2304" width="11.53125" style="330"/>
    <col min="2305" max="2305" width="44.1328125" style="330" customWidth="1"/>
    <col min="2306" max="2306" width="10" style="330" customWidth="1"/>
    <col min="2307" max="2307" width="10.6640625" style="330" customWidth="1"/>
    <col min="2308" max="2308" width="11.33203125" style="330" customWidth="1"/>
    <col min="2309" max="2309" width="8.1328125" style="330" customWidth="1"/>
    <col min="2310" max="2310" width="12.33203125" style="330" bestFit="1" customWidth="1"/>
    <col min="2311" max="2311" width="12.33203125" style="330" customWidth="1"/>
    <col min="2312" max="2312" width="8.1328125" style="330" customWidth="1"/>
    <col min="2313" max="2313" width="12.33203125" style="330" customWidth="1"/>
    <col min="2314" max="2315" width="9" style="330" customWidth="1"/>
    <col min="2316" max="2316" width="11.6640625" style="330" customWidth="1"/>
    <col min="2317" max="2322" width="8.33203125" style="330" customWidth="1"/>
    <col min="2323" max="2323" width="4.86328125" style="330" customWidth="1"/>
    <col min="2324" max="2560" width="11.53125" style="330"/>
    <col min="2561" max="2561" width="44.1328125" style="330" customWidth="1"/>
    <col min="2562" max="2562" width="10" style="330" customWidth="1"/>
    <col min="2563" max="2563" width="10.6640625" style="330" customWidth="1"/>
    <col min="2564" max="2564" width="11.33203125" style="330" customWidth="1"/>
    <col min="2565" max="2565" width="8.1328125" style="330" customWidth="1"/>
    <col min="2566" max="2566" width="12.33203125" style="330" bestFit="1" customWidth="1"/>
    <col min="2567" max="2567" width="12.33203125" style="330" customWidth="1"/>
    <col min="2568" max="2568" width="8.1328125" style="330" customWidth="1"/>
    <col min="2569" max="2569" width="12.33203125" style="330" customWidth="1"/>
    <col min="2570" max="2571" width="9" style="330" customWidth="1"/>
    <col min="2572" max="2572" width="11.6640625" style="330" customWidth="1"/>
    <col min="2573" max="2578" width="8.33203125" style="330" customWidth="1"/>
    <col min="2579" max="2579" width="4.86328125" style="330" customWidth="1"/>
    <col min="2580" max="2816" width="11.53125" style="330"/>
    <col min="2817" max="2817" width="44.1328125" style="330" customWidth="1"/>
    <col min="2818" max="2818" width="10" style="330" customWidth="1"/>
    <col min="2819" max="2819" width="10.6640625" style="330" customWidth="1"/>
    <col min="2820" max="2820" width="11.33203125" style="330" customWidth="1"/>
    <col min="2821" max="2821" width="8.1328125" style="330" customWidth="1"/>
    <col min="2822" max="2822" width="12.33203125" style="330" bestFit="1" customWidth="1"/>
    <col min="2823" max="2823" width="12.33203125" style="330" customWidth="1"/>
    <col min="2824" max="2824" width="8.1328125" style="330" customWidth="1"/>
    <col min="2825" max="2825" width="12.33203125" style="330" customWidth="1"/>
    <col min="2826" max="2827" width="9" style="330" customWidth="1"/>
    <col min="2828" max="2828" width="11.6640625" style="330" customWidth="1"/>
    <col min="2829" max="2834" width="8.33203125" style="330" customWidth="1"/>
    <col min="2835" max="2835" width="4.86328125" style="330" customWidth="1"/>
    <col min="2836" max="3072" width="11.53125" style="330"/>
    <col min="3073" max="3073" width="44.1328125" style="330" customWidth="1"/>
    <col min="3074" max="3074" width="10" style="330" customWidth="1"/>
    <col min="3075" max="3075" width="10.6640625" style="330" customWidth="1"/>
    <col min="3076" max="3076" width="11.33203125" style="330" customWidth="1"/>
    <col min="3077" max="3077" width="8.1328125" style="330" customWidth="1"/>
    <col min="3078" max="3078" width="12.33203125" style="330" bestFit="1" customWidth="1"/>
    <col min="3079" max="3079" width="12.33203125" style="330" customWidth="1"/>
    <col min="3080" max="3080" width="8.1328125" style="330" customWidth="1"/>
    <col min="3081" max="3081" width="12.33203125" style="330" customWidth="1"/>
    <col min="3082" max="3083" width="9" style="330" customWidth="1"/>
    <col min="3084" max="3084" width="11.6640625" style="330" customWidth="1"/>
    <col min="3085" max="3090" width="8.33203125" style="330" customWidth="1"/>
    <col min="3091" max="3091" width="4.86328125" style="330" customWidth="1"/>
    <col min="3092" max="3328" width="11.53125" style="330"/>
    <col min="3329" max="3329" width="44.1328125" style="330" customWidth="1"/>
    <col min="3330" max="3330" width="10" style="330" customWidth="1"/>
    <col min="3331" max="3331" width="10.6640625" style="330" customWidth="1"/>
    <col min="3332" max="3332" width="11.33203125" style="330" customWidth="1"/>
    <col min="3333" max="3333" width="8.1328125" style="330" customWidth="1"/>
    <col min="3334" max="3334" width="12.33203125" style="330" bestFit="1" customWidth="1"/>
    <col min="3335" max="3335" width="12.33203125" style="330" customWidth="1"/>
    <col min="3336" max="3336" width="8.1328125" style="330" customWidth="1"/>
    <col min="3337" max="3337" width="12.33203125" style="330" customWidth="1"/>
    <col min="3338" max="3339" width="9" style="330" customWidth="1"/>
    <col min="3340" max="3340" width="11.6640625" style="330" customWidth="1"/>
    <col min="3341" max="3346" width="8.33203125" style="330" customWidth="1"/>
    <col min="3347" max="3347" width="4.86328125" style="330" customWidth="1"/>
    <col min="3348" max="3584" width="11.53125" style="330"/>
    <col min="3585" max="3585" width="44.1328125" style="330" customWidth="1"/>
    <col min="3586" max="3586" width="10" style="330" customWidth="1"/>
    <col min="3587" max="3587" width="10.6640625" style="330" customWidth="1"/>
    <col min="3588" max="3588" width="11.33203125" style="330" customWidth="1"/>
    <col min="3589" max="3589" width="8.1328125" style="330" customWidth="1"/>
    <col min="3590" max="3590" width="12.33203125" style="330" bestFit="1" customWidth="1"/>
    <col min="3591" max="3591" width="12.33203125" style="330" customWidth="1"/>
    <col min="3592" max="3592" width="8.1328125" style="330" customWidth="1"/>
    <col min="3593" max="3593" width="12.33203125" style="330" customWidth="1"/>
    <col min="3594" max="3595" width="9" style="330" customWidth="1"/>
    <col min="3596" max="3596" width="11.6640625" style="330" customWidth="1"/>
    <col min="3597" max="3602" width="8.33203125" style="330" customWidth="1"/>
    <col min="3603" max="3603" width="4.86328125" style="330" customWidth="1"/>
    <col min="3604" max="3840" width="11.53125" style="330"/>
    <col min="3841" max="3841" width="44.1328125" style="330" customWidth="1"/>
    <col min="3842" max="3842" width="10" style="330" customWidth="1"/>
    <col min="3843" max="3843" width="10.6640625" style="330" customWidth="1"/>
    <col min="3844" max="3844" width="11.33203125" style="330" customWidth="1"/>
    <col min="3845" max="3845" width="8.1328125" style="330" customWidth="1"/>
    <col min="3846" max="3846" width="12.33203125" style="330" bestFit="1" customWidth="1"/>
    <col min="3847" max="3847" width="12.33203125" style="330" customWidth="1"/>
    <col min="3848" max="3848" width="8.1328125" style="330" customWidth="1"/>
    <col min="3849" max="3849" width="12.33203125" style="330" customWidth="1"/>
    <col min="3850" max="3851" width="9" style="330" customWidth="1"/>
    <col min="3852" max="3852" width="11.6640625" style="330" customWidth="1"/>
    <col min="3853" max="3858" width="8.33203125" style="330" customWidth="1"/>
    <col min="3859" max="3859" width="4.86328125" style="330" customWidth="1"/>
    <col min="3860" max="4096" width="11.53125" style="330"/>
    <col min="4097" max="4097" width="44.1328125" style="330" customWidth="1"/>
    <col min="4098" max="4098" width="10" style="330" customWidth="1"/>
    <col min="4099" max="4099" width="10.6640625" style="330" customWidth="1"/>
    <col min="4100" max="4100" width="11.33203125" style="330" customWidth="1"/>
    <col min="4101" max="4101" width="8.1328125" style="330" customWidth="1"/>
    <col min="4102" max="4102" width="12.33203125" style="330" bestFit="1" customWidth="1"/>
    <col min="4103" max="4103" width="12.33203125" style="330" customWidth="1"/>
    <col min="4104" max="4104" width="8.1328125" style="330" customWidth="1"/>
    <col min="4105" max="4105" width="12.33203125" style="330" customWidth="1"/>
    <col min="4106" max="4107" width="9" style="330" customWidth="1"/>
    <col min="4108" max="4108" width="11.6640625" style="330" customWidth="1"/>
    <col min="4109" max="4114" width="8.33203125" style="330" customWidth="1"/>
    <col min="4115" max="4115" width="4.86328125" style="330" customWidth="1"/>
    <col min="4116" max="4352" width="11.53125" style="330"/>
    <col min="4353" max="4353" width="44.1328125" style="330" customWidth="1"/>
    <col min="4354" max="4354" width="10" style="330" customWidth="1"/>
    <col min="4355" max="4355" width="10.6640625" style="330" customWidth="1"/>
    <col min="4356" max="4356" width="11.33203125" style="330" customWidth="1"/>
    <col min="4357" max="4357" width="8.1328125" style="330" customWidth="1"/>
    <col min="4358" max="4358" width="12.33203125" style="330" bestFit="1" customWidth="1"/>
    <col min="4359" max="4359" width="12.33203125" style="330" customWidth="1"/>
    <col min="4360" max="4360" width="8.1328125" style="330" customWidth="1"/>
    <col min="4361" max="4361" width="12.33203125" style="330" customWidth="1"/>
    <col min="4362" max="4363" width="9" style="330" customWidth="1"/>
    <col min="4364" max="4364" width="11.6640625" style="330" customWidth="1"/>
    <col min="4365" max="4370" width="8.33203125" style="330" customWidth="1"/>
    <col min="4371" max="4371" width="4.86328125" style="330" customWidth="1"/>
    <col min="4372" max="4608" width="11.53125" style="330"/>
    <col min="4609" max="4609" width="44.1328125" style="330" customWidth="1"/>
    <col min="4610" max="4610" width="10" style="330" customWidth="1"/>
    <col min="4611" max="4611" width="10.6640625" style="330" customWidth="1"/>
    <col min="4612" max="4612" width="11.33203125" style="330" customWidth="1"/>
    <col min="4613" max="4613" width="8.1328125" style="330" customWidth="1"/>
    <col min="4614" max="4614" width="12.33203125" style="330" bestFit="1" customWidth="1"/>
    <col min="4615" max="4615" width="12.33203125" style="330" customWidth="1"/>
    <col min="4616" max="4616" width="8.1328125" style="330" customWidth="1"/>
    <col min="4617" max="4617" width="12.33203125" style="330" customWidth="1"/>
    <col min="4618" max="4619" width="9" style="330" customWidth="1"/>
    <col min="4620" max="4620" width="11.6640625" style="330" customWidth="1"/>
    <col min="4621" max="4626" width="8.33203125" style="330" customWidth="1"/>
    <col min="4627" max="4627" width="4.86328125" style="330" customWidth="1"/>
    <col min="4628" max="4864" width="11.53125" style="330"/>
    <col min="4865" max="4865" width="44.1328125" style="330" customWidth="1"/>
    <col min="4866" max="4866" width="10" style="330" customWidth="1"/>
    <col min="4867" max="4867" width="10.6640625" style="330" customWidth="1"/>
    <col min="4868" max="4868" width="11.33203125" style="330" customWidth="1"/>
    <col min="4869" max="4869" width="8.1328125" style="330" customWidth="1"/>
    <col min="4870" max="4870" width="12.33203125" style="330" bestFit="1" customWidth="1"/>
    <col min="4871" max="4871" width="12.33203125" style="330" customWidth="1"/>
    <col min="4872" max="4872" width="8.1328125" style="330" customWidth="1"/>
    <col min="4873" max="4873" width="12.33203125" style="330" customWidth="1"/>
    <col min="4874" max="4875" width="9" style="330" customWidth="1"/>
    <col min="4876" max="4876" width="11.6640625" style="330" customWidth="1"/>
    <col min="4877" max="4882" width="8.33203125" style="330" customWidth="1"/>
    <col min="4883" max="4883" width="4.86328125" style="330" customWidth="1"/>
    <col min="4884" max="5120" width="11.53125" style="330"/>
    <col min="5121" max="5121" width="44.1328125" style="330" customWidth="1"/>
    <col min="5122" max="5122" width="10" style="330" customWidth="1"/>
    <col min="5123" max="5123" width="10.6640625" style="330" customWidth="1"/>
    <col min="5124" max="5124" width="11.33203125" style="330" customWidth="1"/>
    <col min="5125" max="5125" width="8.1328125" style="330" customWidth="1"/>
    <col min="5126" max="5126" width="12.33203125" style="330" bestFit="1" customWidth="1"/>
    <col min="5127" max="5127" width="12.33203125" style="330" customWidth="1"/>
    <col min="5128" max="5128" width="8.1328125" style="330" customWidth="1"/>
    <col min="5129" max="5129" width="12.33203125" style="330" customWidth="1"/>
    <col min="5130" max="5131" width="9" style="330" customWidth="1"/>
    <col min="5132" max="5132" width="11.6640625" style="330" customWidth="1"/>
    <col min="5133" max="5138" width="8.33203125" style="330" customWidth="1"/>
    <col min="5139" max="5139" width="4.86328125" style="330" customWidth="1"/>
    <col min="5140" max="5376" width="11.53125" style="330"/>
    <col min="5377" max="5377" width="44.1328125" style="330" customWidth="1"/>
    <col min="5378" max="5378" width="10" style="330" customWidth="1"/>
    <col min="5379" max="5379" width="10.6640625" style="330" customWidth="1"/>
    <col min="5380" max="5380" width="11.33203125" style="330" customWidth="1"/>
    <col min="5381" max="5381" width="8.1328125" style="330" customWidth="1"/>
    <col min="5382" max="5382" width="12.33203125" style="330" bestFit="1" customWidth="1"/>
    <col min="5383" max="5383" width="12.33203125" style="330" customWidth="1"/>
    <col min="5384" max="5384" width="8.1328125" style="330" customWidth="1"/>
    <col min="5385" max="5385" width="12.33203125" style="330" customWidth="1"/>
    <col min="5386" max="5387" width="9" style="330" customWidth="1"/>
    <col min="5388" max="5388" width="11.6640625" style="330" customWidth="1"/>
    <col min="5389" max="5394" width="8.33203125" style="330" customWidth="1"/>
    <col min="5395" max="5395" width="4.86328125" style="330" customWidth="1"/>
    <col min="5396" max="5632" width="11.53125" style="330"/>
    <col min="5633" max="5633" width="44.1328125" style="330" customWidth="1"/>
    <col min="5634" max="5634" width="10" style="330" customWidth="1"/>
    <col min="5635" max="5635" width="10.6640625" style="330" customWidth="1"/>
    <col min="5636" max="5636" width="11.33203125" style="330" customWidth="1"/>
    <col min="5637" max="5637" width="8.1328125" style="330" customWidth="1"/>
    <col min="5638" max="5638" width="12.33203125" style="330" bestFit="1" customWidth="1"/>
    <col min="5639" max="5639" width="12.33203125" style="330" customWidth="1"/>
    <col min="5640" max="5640" width="8.1328125" style="330" customWidth="1"/>
    <col min="5641" max="5641" width="12.33203125" style="330" customWidth="1"/>
    <col min="5642" max="5643" width="9" style="330" customWidth="1"/>
    <col min="5644" max="5644" width="11.6640625" style="330" customWidth="1"/>
    <col min="5645" max="5650" width="8.33203125" style="330" customWidth="1"/>
    <col min="5651" max="5651" width="4.86328125" style="330" customWidth="1"/>
    <col min="5652" max="5888" width="11.53125" style="330"/>
    <col min="5889" max="5889" width="44.1328125" style="330" customWidth="1"/>
    <col min="5890" max="5890" width="10" style="330" customWidth="1"/>
    <col min="5891" max="5891" width="10.6640625" style="330" customWidth="1"/>
    <col min="5892" max="5892" width="11.33203125" style="330" customWidth="1"/>
    <col min="5893" max="5893" width="8.1328125" style="330" customWidth="1"/>
    <col min="5894" max="5894" width="12.33203125" style="330" bestFit="1" customWidth="1"/>
    <col min="5895" max="5895" width="12.33203125" style="330" customWidth="1"/>
    <col min="5896" max="5896" width="8.1328125" style="330" customWidth="1"/>
    <col min="5897" max="5897" width="12.33203125" style="330" customWidth="1"/>
    <col min="5898" max="5899" width="9" style="330" customWidth="1"/>
    <col min="5900" max="5900" width="11.6640625" style="330" customWidth="1"/>
    <col min="5901" max="5906" width="8.33203125" style="330" customWidth="1"/>
    <col min="5907" max="5907" width="4.86328125" style="330" customWidth="1"/>
    <col min="5908" max="6144" width="11.53125" style="330"/>
    <col min="6145" max="6145" width="44.1328125" style="330" customWidth="1"/>
    <col min="6146" max="6146" width="10" style="330" customWidth="1"/>
    <col min="6147" max="6147" width="10.6640625" style="330" customWidth="1"/>
    <col min="6148" max="6148" width="11.33203125" style="330" customWidth="1"/>
    <col min="6149" max="6149" width="8.1328125" style="330" customWidth="1"/>
    <col min="6150" max="6150" width="12.33203125" style="330" bestFit="1" customWidth="1"/>
    <col min="6151" max="6151" width="12.33203125" style="330" customWidth="1"/>
    <col min="6152" max="6152" width="8.1328125" style="330" customWidth="1"/>
    <col min="6153" max="6153" width="12.33203125" style="330" customWidth="1"/>
    <col min="6154" max="6155" width="9" style="330" customWidth="1"/>
    <col min="6156" max="6156" width="11.6640625" style="330" customWidth="1"/>
    <col min="6157" max="6162" width="8.33203125" style="330" customWidth="1"/>
    <col min="6163" max="6163" width="4.86328125" style="330" customWidth="1"/>
    <col min="6164" max="6400" width="11.53125" style="330"/>
    <col min="6401" max="6401" width="44.1328125" style="330" customWidth="1"/>
    <col min="6402" max="6402" width="10" style="330" customWidth="1"/>
    <col min="6403" max="6403" width="10.6640625" style="330" customWidth="1"/>
    <col min="6404" max="6404" width="11.33203125" style="330" customWidth="1"/>
    <col min="6405" max="6405" width="8.1328125" style="330" customWidth="1"/>
    <col min="6406" max="6406" width="12.33203125" style="330" bestFit="1" customWidth="1"/>
    <col min="6407" max="6407" width="12.33203125" style="330" customWidth="1"/>
    <col min="6408" max="6408" width="8.1328125" style="330" customWidth="1"/>
    <col min="6409" max="6409" width="12.33203125" style="330" customWidth="1"/>
    <col min="6410" max="6411" width="9" style="330" customWidth="1"/>
    <col min="6412" max="6412" width="11.6640625" style="330" customWidth="1"/>
    <col min="6413" max="6418" width="8.33203125" style="330" customWidth="1"/>
    <col min="6419" max="6419" width="4.86328125" style="330" customWidth="1"/>
    <col min="6420" max="6656" width="11.53125" style="330"/>
    <col min="6657" max="6657" width="44.1328125" style="330" customWidth="1"/>
    <col min="6658" max="6658" width="10" style="330" customWidth="1"/>
    <col min="6659" max="6659" width="10.6640625" style="330" customWidth="1"/>
    <col min="6660" max="6660" width="11.33203125" style="330" customWidth="1"/>
    <col min="6661" max="6661" width="8.1328125" style="330" customWidth="1"/>
    <col min="6662" max="6662" width="12.33203125" style="330" bestFit="1" customWidth="1"/>
    <col min="6663" max="6663" width="12.33203125" style="330" customWidth="1"/>
    <col min="6664" max="6664" width="8.1328125" style="330" customWidth="1"/>
    <col min="6665" max="6665" width="12.33203125" style="330" customWidth="1"/>
    <col min="6666" max="6667" width="9" style="330" customWidth="1"/>
    <col min="6668" max="6668" width="11.6640625" style="330" customWidth="1"/>
    <col min="6669" max="6674" width="8.33203125" style="330" customWidth="1"/>
    <col min="6675" max="6675" width="4.86328125" style="330" customWidth="1"/>
    <col min="6676" max="6912" width="11.53125" style="330"/>
    <col min="6913" max="6913" width="44.1328125" style="330" customWidth="1"/>
    <col min="6914" max="6914" width="10" style="330" customWidth="1"/>
    <col min="6915" max="6915" width="10.6640625" style="330" customWidth="1"/>
    <col min="6916" max="6916" width="11.33203125" style="330" customWidth="1"/>
    <col min="6917" max="6917" width="8.1328125" style="330" customWidth="1"/>
    <col min="6918" max="6918" width="12.33203125" style="330" bestFit="1" customWidth="1"/>
    <col min="6919" max="6919" width="12.33203125" style="330" customWidth="1"/>
    <col min="6920" max="6920" width="8.1328125" style="330" customWidth="1"/>
    <col min="6921" max="6921" width="12.33203125" style="330" customWidth="1"/>
    <col min="6922" max="6923" width="9" style="330" customWidth="1"/>
    <col min="6924" max="6924" width="11.6640625" style="330" customWidth="1"/>
    <col min="6925" max="6930" width="8.33203125" style="330" customWidth="1"/>
    <col min="6931" max="6931" width="4.86328125" style="330" customWidth="1"/>
    <col min="6932" max="7168" width="11.53125" style="330"/>
    <col min="7169" max="7169" width="44.1328125" style="330" customWidth="1"/>
    <col min="7170" max="7170" width="10" style="330" customWidth="1"/>
    <col min="7171" max="7171" width="10.6640625" style="330" customWidth="1"/>
    <col min="7172" max="7172" width="11.33203125" style="330" customWidth="1"/>
    <col min="7173" max="7173" width="8.1328125" style="330" customWidth="1"/>
    <col min="7174" max="7174" width="12.33203125" style="330" bestFit="1" customWidth="1"/>
    <col min="7175" max="7175" width="12.33203125" style="330" customWidth="1"/>
    <col min="7176" max="7176" width="8.1328125" style="330" customWidth="1"/>
    <col min="7177" max="7177" width="12.33203125" style="330" customWidth="1"/>
    <col min="7178" max="7179" width="9" style="330" customWidth="1"/>
    <col min="7180" max="7180" width="11.6640625" style="330" customWidth="1"/>
    <col min="7181" max="7186" width="8.33203125" style="330" customWidth="1"/>
    <col min="7187" max="7187" width="4.86328125" style="330" customWidth="1"/>
    <col min="7188" max="7424" width="11.53125" style="330"/>
    <col min="7425" max="7425" width="44.1328125" style="330" customWidth="1"/>
    <col min="7426" max="7426" width="10" style="330" customWidth="1"/>
    <col min="7427" max="7427" width="10.6640625" style="330" customWidth="1"/>
    <col min="7428" max="7428" width="11.33203125" style="330" customWidth="1"/>
    <col min="7429" max="7429" width="8.1328125" style="330" customWidth="1"/>
    <col min="7430" max="7430" width="12.33203125" style="330" bestFit="1" customWidth="1"/>
    <col min="7431" max="7431" width="12.33203125" style="330" customWidth="1"/>
    <col min="7432" max="7432" width="8.1328125" style="330" customWidth="1"/>
    <col min="7433" max="7433" width="12.33203125" style="330" customWidth="1"/>
    <col min="7434" max="7435" width="9" style="330" customWidth="1"/>
    <col min="7436" max="7436" width="11.6640625" style="330" customWidth="1"/>
    <col min="7437" max="7442" width="8.33203125" style="330" customWidth="1"/>
    <col min="7443" max="7443" width="4.86328125" style="330" customWidth="1"/>
    <col min="7444" max="7680" width="11.53125" style="330"/>
    <col min="7681" max="7681" width="44.1328125" style="330" customWidth="1"/>
    <col min="7682" max="7682" width="10" style="330" customWidth="1"/>
    <col min="7683" max="7683" width="10.6640625" style="330" customWidth="1"/>
    <col min="7684" max="7684" width="11.33203125" style="330" customWidth="1"/>
    <col min="7685" max="7685" width="8.1328125" style="330" customWidth="1"/>
    <col min="7686" max="7686" width="12.33203125" style="330" bestFit="1" customWidth="1"/>
    <col min="7687" max="7687" width="12.33203125" style="330" customWidth="1"/>
    <col min="7688" max="7688" width="8.1328125" style="330" customWidth="1"/>
    <col min="7689" max="7689" width="12.33203125" style="330" customWidth="1"/>
    <col min="7690" max="7691" width="9" style="330" customWidth="1"/>
    <col min="7692" max="7692" width="11.6640625" style="330" customWidth="1"/>
    <col min="7693" max="7698" width="8.33203125" style="330" customWidth="1"/>
    <col min="7699" max="7699" width="4.86328125" style="330" customWidth="1"/>
    <col min="7700" max="7936" width="11.53125" style="330"/>
    <col min="7937" max="7937" width="44.1328125" style="330" customWidth="1"/>
    <col min="7938" max="7938" width="10" style="330" customWidth="1"/>
    <col min="7939" max="7939" width="10.6640625" style="330" customWidth="1"/>
    <col min="7940" max="7940" width="11.33203125" style="330" customWidth="1"/>
    <col min="7941" max="7941" width="8.1328125" style="330" customWidth="1"/>
    <col min="7942" max="7942" width="12.33203125" style="330" bestFit="1" customWidth="1"/>
    <col min="7943" max="7943" width="12.33203125" style="330" customWidth="1"/>
    <col min="7944" max="7944" width="8.1328125" style="330" customWidth="1"/>
    <col min="7945" max="7945" width="12.33203125" style="330" customWidth="1"/>
    <col min="7946" max="7947" width="9" style="330" customWidth="1"/>
    <col min="7948" max="7948" width="11.6640625" style="330" customWidth="1"/>
    <col min="7949" max="7954" width="8.33203125" style="330" customWidth="1"/>
    <col min="7955" max="7955" width="4.86328125" style="330" customWidth="1"/>
    <col min="7956" max="8192" width="11.53125" style="330"/>
    <col min="8193" max="8193" width="44.1328125" style="330" customWidth="1"/>
    <col min="8194" max="8194" width="10" style="330" customWidth="1"/>
    <col min="8195" max="8195" width="10.6640625" style="330" customWidth="1"/>
    <col min="8196" max="8196" width="11.33203125" style="330" customWidth="1"/>
    <col min="8197" max="8197" width="8.1328125" style="330" customWidth="1"/>
    <col min="8198" max="8198" width="12.33203125" style="330" bestFit="1" customWidth="1"/>
    <col min="8199" max="8199" width="12.33203125" style="330" customWidth="1"/>
    <col min="8200" max="8200" width="8.1328125" style="330" customWidth="1"/>
    <col min="8201" max="8201" width="12.33203125" style="330" customWidth="1"/>
    <col min="8202" max="8203" width="9" style="330" customWidth="1"/>
    <col min="8204" max="8204" width="11.6640625" style="330" customWidth="1"/>
    <col min="8205" max="8210" width="8.33203125" style="330" customWidth="1"/>
    <col min="8211" max="8211" width="4.86328125" style="330" customWidth="1"/>
    <col min="8212" max="8448" width="11.53125" style="330"/>
    <col min="8449" max="8449" width="44.1328125" style="330" customWidth="1"/>
    <col min="8450" max="8450" width="10" style="330" customWidth="1"/>
    <col min="8451" max="8451" width="10.6640625" style="330" customWidth="1"/>
    <col min="8452" max="8452" width="11.33203125" style="330" customWidth="1"/>
    <col min="8453" max="8453" width="8.1328125" style="330" customWidth="1"/>
    <col min="8454" max="8454" width="12.33203125" style="330" bestFit="1" customWidth="1"/>
    <col min="8455" max="8455" width="12.33203125" style="330" customWidth="1"/>
    <col min="8456" max="8456" width="8.1328125" style="330" customWidth="1"/>
    <col min="8457" max="8457" width="12.33203125" style="330" customWidth="1"/>
    <col min="8458" max="8459" width="9" style="330" customWidth="1"/>
    <col min="8460" max="8460" width="11.6640625" style="330" customWidth="1"/>
    <col min="8461" max="8466" width="8.33203125" style="330" customWidth="1"/>
    <col min="8467" max="8467" width="4.86328125" style="330" customWidth="1"/>
    <col min="8468" max="8704" width="11.53125" style="330"/>
    <col min="8705" max="8705" width="44.1328125" style="330" customWidth="1"/>
    <col min="8706" max="8706" width="10" style="330" customWidth="1"/>
    <col min="8707" max="8707" width="10.6640625" style="330" customWidth="1"/>
    <col min="8708" max="8708" width="11.33203125" style="330" customWidth="1"/>
    <col min="8709" max="8709" width="8.1328125" style="330" customWidth="1"/>
    <col min="8710" max="8710" width="12.33203125" style="330" bestFit="1" customWidth="1"/>
    <col min="8711" max="8711" width="12.33203125" style="330" customWidth="1"/>
    <col min="8712" max="8712" width="8.1328125" style="330" customWidth="1"/>
    <col min="8713" max="8713" width="12.33203125" style="330" customWidth="1"/>
    <col min="8714" max="8715" width="9" style="330" customWidth="1"/>
    <col min="8716" max="8716" width="11.6640625" style="330" customWidth="1"/>
    <col min="8717" max="8722" width="8.33203125" style="330" customWidth="1"/>
    <col min="8723" max="8723" width="4.86328125" style="330" customWidth="1"/>
    <col min="8724" max="8960" width="11.53125" style="330"/>
    <col min="8961" max="8961" width="44.1328125" style="330" customWidth="1"/>
    <col min="8962" max="8962" width="10" style="330" customWidth="1"/>
    <col min="8963" max="8963" width="10.6640625" style="330" customWidth="1"/>
    <col min="8964" max="8964" width="11.33203125" style="330" customWidth="1"/>
    <col min="8965" max="8965" width="8.1328125" style="330" customWidth="1"/>
    <col min="8966" max="8966" width="12.33203125" style="330" bestFit="1" customWidth="1"/>
    <col min="8967" max="8967" width="12.33203125" style="330" customWidth="1"/>
    <col min="8968" max="8968" width="8.1328125" style="330" customWidth="1"/>
    <col min="8969" max="8969" width="12.33203125" style="330" customWidth="1"/>
    <col min="8970" max="8971" width="9" style="330" customWidth="1"/>
    <col min="8972" max="8972" width="11.6640625" style="330" customWidth="1"/>
    <col min="8973" max="8978" width="8.33203125" style="330" customWidth="1"/>
    <col min="8979" max="8979" width="4.86328125" style="330" customWidth="1"/>
    <col min="8980" max="9216" width="11.53125" style="330"/>
    <col min="9217" max="9217" width="44.1328125" style="330" customWidth="1"/>
    <col min="9218" max="9218" width="10" style="330" customWidth="1"/>
    <col min="9219" max="9219" width="10.6640625" style="330" customWidth="1"/>
    <col min="9220" max="9220" width="11.33203125" style="330" customWidth="1"/>
    <col min="9221" max="9221" width="8.1328125" style="330" customWidth="1"/>
    <col min="9222" max="9222" width="12.33203125" style="330" bestFit="1" customWidth="1"/>
    <col min="9223" max="9223" width="12.33203125" style="330" customWidth="1"/>
    <col min="9224" max="9224" width="8.1328125" style="330" customWidth="1"/>
    <col min="9225" max="9225" width="12.33203125" style="330" customWidth="1"/>
    <col min="9226" max="9227" width="9" style="330" customWidth="1"/>
    <col min="9228" max="9228" width="11.6640625" style="330" customWidth="1"/>
    <col min="9229" max="9234" width="8.33203125" style="330" customWidth="1"/>
    <col min="9235" max="9235" width="4.86328125" style="330" customWidth="1"/>
    <col min="9236" max="9472" width="11.53125" style="330"/>
    <col min="9473" max="9473" width="44.1328125" style="330" customWidth="1"/>
    <col min="9474" max="9474" width="10" style="330" customWidth="1"/>
    <col min="9475" max="9475" width="10.6640625" style="330" customWidth="1"/>
    <col min="9476" max="9476" width="11.33203125" style="330" customWidth="1"/>
    <col min="9477" max="9477" width="8.1328125" style="330" customWidth="1"/>
    <col min="9478" max="9478" width="12.33203125" style="330" bestFit="1" customWidth="1"/>
    <col min="9479" max="9479" width="12.33203125" style="330" customWidth="1"/>
    <col min="9480" max="9480" width="8.1328125" style="330" customWidth="1"/>
    <col min="9481" max="9481" width="12.33203125" style="330" customWidth="1"/>
    <col min="9482" max="9483" width="9" style="330" customWidth="1"/>
    <col min="9484" max="9484" width="11.6640625" style="330" customWidth="1"/>
    <col min="9485" max="9490" width="8.33203125" style="330" customWidth="1"/>
    <col min="9491" max="9491" width="4.86328125" style="330" customWidth="1"/>
    <col min="9492" max="9728" width="11.53125" style="330"/>
    <col min="9729" max="9729" width="44.1328125" style="330" customWidth="1"/>
    <col min="9730" max="9730" width="10" style="330" customWidth="1"/>
    <col min="9731" max="9731" width="10.6640625" style="330" customWidth="1"/>
    <col min="9732" max="9732" width="11.33203125" style="330" customWidth="1"/>
    <col min="9733" max="9733" width="8.1328125" style="330" customWidth="1"/>
    <col min="9734" max="9734" width="12.33203125" style="330" bestFit="1" customWidth="1"/>
    <col min="9735" max="9735" width="12.33203125" style="330" customWidth="1"/>
    <col min="9736" max="9736" width="8.1328125" style="330" customWidth="1"/>
    <col min="9737" max="9737" width="12.33203125" style="330" customWidth="1"/>
    <col min="9738" max="9739" width="9" style="330" customWidth="1"/>
    <col min="9740" max="9740" width="11.6640625" style="330" customWidth="1"/>
    <col min="9741" max="9746" width="8.33203125" style="330" customWidth="1"/>
    <col min="9747" max="9747" width="4.86328125" style="330" customWidth="1"/>
    <col min="9748" max="9984" width="11.53125" style="330"/>
    <col min="9985" max="9985" width="44.1328125" style="330" customWidth="1"/>
    <col min="9986" max="9986" width="10" style="330" customWidth="1"/>
    <col min="9987" max="9987" width="10.6640625" style="330" customWidth="1"/>
    <col min="9988" max="9988" width="11.33203125" style="330" customWidth="1"/>
    <col min="9989" max="9989" width="8.1328125" style="330" customWidth="1"/>
    <col min="9990" max="9990" width="12.33203125" style="330" bestFit="1" customWidth="1"/>
    <col min="9991" max="9991" width="12.33203125" style="330" customWidth="1"/>
    <col min="9992" max="9992" width="8.1328125" style="330" customWidth="1"/>
    <col min="9993" max="9993" width="12.33203125" style="330" customWidth="1"/>
    <col min="9994" max="9995" width="9" style="330" customWidth="1"/>
    <col min="9996" max="9996" width="11.6640625" style="330" customWidth="1"/>
    <col min="9997" max="10002" width="8.33203125" style="330" customWidth="1"/>
    <col min="10003" max="10003" width="4.86328125" style="330" customWidth="1"/>
    <col min="10004" max="10240" width="11.53125" style="330"/>
    <col min="10241" max="10241" width="44.1328125" style="330" customWidth="1"/>
    <col min="10242" max="10242" width="10" style="330" customWidth="1"/>
    <col min="10243" max="10243" width="10.6640625" style="330" customWidth="1"/>
    <col min="10244" max="10244" width="11.33203125" style="330" customWidth="1"/>
    <col min="10245" max="10245" width="8.1328125" style="330" customWidth="1"/>
    <col min="10246" max="10246" width="12.33203125" style="330" bestFit="1" customWidth="1"/>
    <col min="10247" max="10247" width="12.33203125" style="330" customWidth="1"/>
    <col min="10248" max="10248" width="8.1328125" style="330" customWidth="1"/>
    <col min="10249" max="10249" width="12.33203125" style="330" customWidth="1"/>
    <col min="10250" max="10251" width="9" style="330" customWidth="1"/>
    <col min="10252" max="10252" width="11.6640625" style="330" customWidth="1"/>
    <col min="10253" max="10258" width="8.33203125" style="330" customWidth="1"/>
    <col min="10259" max="10259" width="4.86328125" style="330" customWidth="1"/>
    <col min="10260" max="10496" width="11.53125" style="330"/>
    <col min="10497" max="10497" width="44.1328125" style="330" customWidth="1"/>
    <col min="10498" max="10498" width="10" style="330" customWidth="1"/>
    <col min="10499" max="10499" width="10.6640625" style="330" customWidth="1"/>
    <col min="10500" max="10500" width="11.33203125" style="330" customWidth="1"/>
    <col min="10501" max="10501" width="8.1328125" style="330" customWidth="1"/>
    <col min="10502" max="10502" width="12.33203125" style="330" bestFit="1" customWidth="1"/>
    <col min="10503" max="10503" width="12.33203125" style="330" customWidth="1"/>
    <col min="10504" max="10504" width="8.1328125" style="330" customWidth="1"/>
    <col min="10505" max="10505" width="12.33203125" style="330" customWidth="1"/>
    <col min="10506" max="10507" width="9" style="330" customWidth="1"/>
    <col min="10508" max="10508" width="11.6640625" style="330" customWidth="1"/>
    <col min="10509" max="10514" width="8.33203125" style="330" customWidth="1"/>
    <col min="10515" max="10515" width="4.86328125" style="330" customWidth="1"/>
    <col min="10516" max="10752" width="11.53125" style="330"/>
    <col min="10753" max="10753" width="44.1328125" style="330" customWidth="1"/>
    <col min="10754" max="10754" width="10" style="330" customWidth="1"/>
    <col min="10755" max="10755" width="10.6640625" style="330" customWidth="1"/>
    <col min="10756" max="10756" width="11.33203125" style="330" customWidth="1"/>
    <col min="10757" max="10757" width="8.1328125" style="330" customWidth="1"/>
    <col min="10758" max="10758" width="12.33203125" style="330" bestFit="1" customWidth="1"/>
    <col min="10759" max="10759" width="12.33203125" style="330" customWidth="1"/>
    <col min="10760" max="10760" width="8.1328125" style="330" customWidth="1"/>
    <col min="10761" max="10761" width="12.33203125" style="330" customWidth="1"/>
    <col min="10762" max="10763" width="9" style="330" customWidth="1"/>
    <col min="10764" max="10764" width="11.6640625" style="330" customWidth="1"/>
    <col min="10765" max="10770" width="8.33203125" style="330" customWidth="1"/>
    <col min="10771" max="10771" width="4.86328125" style="330" customWidth="1"/>
    <col min="10772" max="11008" width="11.53125" style="330"/>
    <col min="11009" max="11009" width="44.1328125" style="330" customWidth="1"/>
    <col min="11010" max="11010" width="10" style="330" customWidth="1"/>
    <col min="11011" max="11011" width="10.6640625" style="330" customWidth="1"/>
    <col min="11012" max="11012" width="11.33203125" style="330" customWidth="1"/>
    <col min="11013" max="11013" width="8.1328125" style="330" customWidth="1"/>
    <col min="11014" max="11014" width="12.33203125" style="330" bestFit="1" customWidth="1"/>
    <col min="11015" max="11015" width="12.33203125" style="330" customWidth="1"/>
    <col min="11016" max="11016" width="8.1328125" style="330" customWidth="1"/>
    <col min="11017" max="11017" width="12.33203125" style="330" customWidth="1"/>
    <col min="11018" max="11019" width="9" style="330" customWidth="1"/>
    <col min="11020" max="11020" width="11.6640625" style="330" customWidth="1"/>
    <col min="11021" max="11026" width="8.33203125" style="330" customWidth="1"/>
    <col min="11027" max="11027" width="4.86328125" style="330" customWidth="1"/>
    <col min="11028" max="11264" width="11.53125" style="330"/>
    <col min="11265" max="11265" width="44.1328125" style="330" customWidth="1"/>
    <col min="11266" max="11266" width="10" style="330" customWidth="1"/>
    <col min="11267" max="11267" width="10.6640625" style="330" customWidth="1"/>
    <col min="11268" max="11268" width="11.33203125" style="330" customWidth="1"/>
    <col min="11269" max="11269" width="8.1328125" style="330" customWidth="1"/>
    <col min="11270" max="11270" width="12.33203125" style="330" bestFit="1" customWidth="1"/>
    <col min="11271" max="11271" width="12.33203125" style="330" customWidth="1"/>
    <col min="11272" max="11272" width="8.1328125" style="330" customWidth="1"/>
    <col min="11273" max="11273" width="12.33203125" style="330" customWidth="1"/>
    <col min="11274" max="11275" width="9" style="330" customWidth="1"/>
    <col min="11276" max="11276" width="11.6640625" style="330" customWidth="1"/>
    <col min="11277" max="11282" width="8.33203125" style="330" customWidth="1"/>
    <col min="11283" max="11283" width="4.86328125" style="330" customWidth="1"/>
    <col min="11284" max="11520" width="11.53125" style="330"/>
    <col min="11521" max="11521" width="44.1328125" style="330" customWidth="1"/>
    <col min="11522" max="11522" width="10" style="330" customWidth="1"/>
    <col min="11523" max="11523" width="10.6640625" style="330" customWidth="1"/>
    <col min="11524" max="11524" width="11.33203125" style="330" customWidth="1"/>
    <col min="11525" max="11525" width="8.1328125" style="330" customWidth="1"/>
    <col min="11526" max="11526" width="12.33203125" style="330" bestFit="1" customWidth="1"/>
    <col min="11527" max="11527" width="12.33203125" style="330" customWidth="1"/>
    <col min="11528" max="11528" width="8.1328125" style="330" customWidth="1"/>
    <col min="11529" max="11529" width="12.33203125" style="330" customWidth="1"/>
    <col min="11530" max="11531" width="9" style="330" customWidth="1"/>
    <col min="11532" max="11532" width="11.6640625" style="330" customWidth="1"/>
    <col min="11533" max="11538" width="8.33203125" style="330" customWidth="1"/>
    <col min="11539" max="11539" width="4.86328125" style="330" customWidth="1"/>
    <col min="11540" max="11776" width="11.53125" style="330"/>
    <col min="11777" max="11777" width="44.1328125" style="330" customWidth="1"/>
    <col min="11778" max="11778" width="10" style="330" customWidth="1"/>
    <col min="11779" max="11779" width="10.6640625" style="330" customWidth="1"/>
    <col min="11780" max="11780" width="11.33203125" style="330" customWidth="1"/>
    <col min="11781" max="11781" width="8.1328125" style="330" customWidth="1"/>
    <col min="11782" max="11782" width="12.33203125" style="330" bestFit="1" customWidth="1"/>
    <col min="11783" max="11783" width="12.33203125" style="330" customWidth="1"/>
    <col min="11784" max="11784" width="8.1328125" style="330" customWidth="1"/>
    <col min="11785" max="11785" width="12.33203125" style="330" customWidth="1"/>
    <col min="11786" max="11787" width="9" style="330" customWidth="1"/>
    <col min="11788" max="11788" width="11.6640625" style="330" customWidth="1"/>
    <col min="11789" max="11794" width="8.33203125" style="330" customWidth="1"/>
    <col min="11795" max="11795" width="4.86328125" style="330" customWidth="1"/>
    <col min="11796" max="12032" width="11.53125" style="330"/>
    <col min="12033" max="12033" width="44.1328125" style="330" customWidth="1"/>
    <col min="12034" max="12034" width="10" style="330" customWidth="1"/>
    <col min="12035" max="12035" width="10.6640625" style="330" customWidth="1"/>
    <col min="12036" max="12036" width="11.33203125" style="330" customWidth="1"/>
    <col min="12037" max="12037" width="8.1328125" style="330" customWidth="1"/>
    <col min="12038" max="12038" width="12.33203125" style="330" bestFit="1" customWidth="1"/>
    <col min="12039" max="12039" width="12.33203125" style="330" customWidth="1"/>
    <col min="12040" max="12040" width="8.1328125" style="330" customWidth="1"/>
    <col min="12041" max="12041" width="12.33203125" style="330" customWidth="1"/>
    <col min="12042" max="12043" width="9" style="330" customWidth="1"/>
    <col min="12044" max="12044" width="11.6640625" style="330" customWidth="1"/>
    <col min="12045" max="12050" width="8.33203125" style="330" customWidth="1"/>
    <col min="12051" max="12051" width="4.86328125" style="330" customWidth="1"/>
    <col min="12052" max="12288" width="11.53125" style="330"/>
    <col min="12289" max="12289" width="44.1328125" style="330" customWidth="1"/>
    <col min="12290" max="12290" width="10" style="330" customWidth="1"/>
    <col min="12291" max="12291" width="10.6640625" style="330" customWidth="1"/>
    <col min="12292" max="12292" width="11.33203125" style="330" customWidth="1"/>
    <col min="12293" max="12293" width="8.1328125" style="330" customWidth="1"/>
    <col min="12294" max="12294" width="12.33203125" style="330" bestFit="1" customWidth="1"/>
    <col min="12295" max="12295" width="12.33203125" style="330" customWidth="1"/>
    <col min="12296" max="12296" width="8.1328125" style="330" customWidth="1"/>
    <col min="12297" max="12297" width="12.33203125" style="330" customWidth="1"/>
    <col min="12298" max="12299" width="9" style="330" customWidth="1"/>
    <col min="12300" max="12300" width="11.6640625" style="330" customWidth="1"/>
    <col min="12301" max="12306" width="8.33203125" style="330" customWidth="1"/>
    <col min="12307" max="12307" width="4.86328125" style="330" customWidth="1"/>
    <col min="12308" max="12544" width="11.53125" style="330"/>
    <col min="12545" max="12545" width="44.1328125" style="330" customWidth="1"/>
    <col min="12546" max="12546" width="10" style="330" customWidth="1"/>
    <col min="12547" max="12547" width="10.6640625" style="330" customWidth="1"/>
    <col min="12548" max="12548" width="11.33203125" style="330" customWidth="1"/>
    <col min="12549" max="12549" width="8.1328125" style="330" customWidth="1"/>
    <col min="12550" max="12550" width="12.33203125" style="330" bestFit="1" customWidth="1"/>
    <col min="12551" max="12551" width="12.33203125" style="330" customWidth="1"/>
    <col min="12552" max="12552" width="8.1328125" style="330" customWidth="1"/>
    <col min="12553" max="12553" width="12.33203125" style="330" customWidth="1"/>
    <col min="12554" max="12555" width="9" style="330" customWidth="1"/>
    <col min="12556" max="12556" width="11.6640625" style="330" customWidth="1"/>
    <col min="12557" max="12562" width="8.33203125" style="330" customWidth="1"/>
    <col min="12563" max="12563" width="4.86328125" style="330" customWidth="1"/>
    <col min="12564" max="12800" width="11.53125" style="330"/>
    <col min="12801" max="12801" width="44.1328125" style="330" customWidth="1"/>
    <col min="12802" max="12802" width="10" style="330" customWidth="1"/>
    <col min="12803" max="12803" width="10.6640625" style="330" customWidth="1"/>
    <col min="12804" max="12804" width="11.33203125" style="330" customWidth="1"/>
    <col min="12805" max="12805" width="8.1328125" style="330" customWidth="1"/>
    <col min="12806" max="12806" width="12.33203125" style="330" bestFit="1" customWidth="1"/>
    <col min="12807" max="12807" width="12.33203125" style="330" customWidth="1"/>
    <col min="12808" max="12808" width="8.1328125" style="330" customWidth="1"/>
    <col min="12809" max="12809" width="12.33203125" style="330" customWidth="1"/>
    <col min="12810" max="12811" width="9" style="330" customWidth="1"/>
    <col min="12812" max="12812" width="11.6640625" style="330" customWidth="1"/>
    <col min="12813" max="12818" width="8.33203125" style="330" customWidth="1"/>
    <col min="12819" max="12819" width="4.86328125" style="330" customWidth="1"/>
    <col min="12820" max="13056" width="11.53125" style="330"/>
    <col min="13057" max="13057" width="44.1328125" style="330" customWidth="1"/>
    <col min="13058" max="13058" width="10" style="330" customWidth="1"/>
    <col min="13059" max="13059" width="10.6640625" style="330" customWidth="1"/>
    <col min="13060" max="13060" width="11.33203125" style="330" customWidth="1"/>
    <col min="13061" max="13061" width="8.1328125" style="330" customWidth="1"/>
    <col min="13062" max="13062" width="12.33203125" style="330" bestFit="1" customWidth="1"/>
    <col min="13063" max="13063" width="12.33203125" style="330" customWidth="1"/>
    <col min="13064" max="13064" width="8.1328125" style="330" customWidth="1"/>
    <col min="13065" max="13065" width="12.33203125" style="330" customWidth="1"/>
    <col min="13066" max="13067" width="9" style="330" customWidth="1"/>
    <col min="13068" max="13068" width="11.6640625" style="330" customWidth="1"/>
    <col min="13069" max="13074" width="8.33203125" style="330" customWidth="1"/>
    <col min="13075" max="13075" width="4.86328125" style="330" customWidth="1"/>
    <col min="13076" max="13312" width="11.53125" style="330"/>
    <col min="13313" max="13313" width="44.1328125" style="330" customWidth="1"/>
    <col min="13314" max="13314" width="10" style="330" customWidth="1"/>
    <col min="13315" max="13315" width="10.6640625" style="330" customWidth="1"/>
    <col min="13316" max="13316" width="11.33203125" style="330" customWidth="1"/>
    <col min="13317" max="13317" width="8.1328125" style="330" customWidth="1"/>
    <col min="13318" max="13318" width="12.33203125" style="330" bestFit="1" customWidth="1"/>
    <col min="13319" max="13319" width="12.33203125" style="330" customWidth="1"/>
    <col min="13320" max="13320" width="8.1328125" style="330" customWidth="1"/>
    <col min="13321" max="13321" width="12.33203125" style="330" customWidth="1"/>
    <col min="13322" max="13323" width="9" style="330" customWidth="1"/>
    <col min="13324" max="13324" width="11.6640625" style="330" customWidth="1"/>
    <col min="13325" max="13330" width="8.33203125" style="330" customWidth="1"/>
    <col min="13331" max="13331" width="4.86328125" style="330" customWidth="1"/>
    <col min="13332" max="13568" width="11.53125" style="330"/>
    <col min="13569" max="13569" width="44.1328125" style="330" customWidth="1"/>
    <col min="13570" max="13570" width="10" style="330" customWidth="1"/>
    <col min="13571" max="13571" width="10.6640625" style="330" customWidth="1"/>
    <col min="13572" max="13572" width="11.33203125" style="330" customWidth="1"/>
    <col min="13573" max="13573" width="8.1328125" style="330" customWidth="1"/>
    <col min="13574" max="13574" width="12.33203125" style="330" bestFit="1" customWidth="1"/>
    <col min="13575" max="13575" width="12.33203125" style="330" customWidth="1"/>
    <col min="13576" max="13576" width="8.1328125" style="330" customWidth="1"/>
    <col min="13577" max="13577" width="12.33203125" style="330" customWidth="1"/>
    <col min="13578" max="13579" width="9" style="330" customWidth="1"/>
    <col min="13580" max="13580" width="11.6640625" style="330" customWidth="1"/>
    <col min="13581" max="13586" width="8.33203125" style="330" customWidth="1"/>
    <col min="13587" max="13587" width="4.86328125" style="330" customWidth="1"/>
    <col min="13588" max="13824" width="11.53125" style="330"/>
    <col min="13825" max="13825" width="44.1328125" style="330" customWidth="1"/>
    <col min="13826" max="13826" width="10" style="330" customWidth="1"/>
    <col min="13827" max="13827" width="10.6640625" style="330" customWidth="1"/>
    <col min="13828" max="13828" width="11.33203125" style="330" customWidth="1"/>
    <col min="13829" max="13829" width="8.1328125" style="330" customWidth="1"/>
    <col min="13830" max="13830" width="12.33203125" style="330" bestFit="1" customWidth="1"/>
    <col min="13831" max="13831" width="12.33203125" style="330" customWidth="1"/>
    <col min="13832" max="13832" width="8.1328125" style="330" customWidth="1"/>
    <col min="13833" max="13833" width="12.33203125" style="330" customWidth="1"/>
    <col min="13834" max="13835" width="9" style="330" customWidth="1"/>
    <col min="13836" max="13836" width="11.6640625" style="330" customWidth="1"/>
    <col min="13837" max="13842" width="8.33203125" style="330" customWidth="1"/>
    <col min="13843" max="13843" width="4.86328125" style="330" customWidth="1"/>
    <col min="13844" max="14080" width="11.53125" style="330"/>
    <col min="14081" max="14081" width="44.1328125" style="330" customWidth="1"/>
    <col min="14082" max="14082" width="10" style="330" customWidth="1"/>
    <col min="14083" max="14083" width="10.6640625" style="330" customWidth="1"/>
    <col min="14084" max="14084" width="11.33203125" style="330" customWidth="1"/>
    <col min="14085" max="14085" width="8.1328125" style="330" customWidth="1"/>
    <col min="14086" max="14086" width="12.33203125" style="330" bestFit="1" customWidth="1"/>
    <col min="14087" max="14087" width="12.33203125" style="330" customWidth="1"/>
    <col min="14088" max="14088" width="8.1328125" style="330" customWidth="1"/>
    <col min="14089" max="14089" width="12.33203125" style="330" customWidth="1"/>
    <col min="14090" max="14091" width="9" style="330" customWidth="1"/>
    <col min="14092" max="14092" width="11.6640625" style="330" customWidth="1"/>
    <col min="14093" max="14098" width="8.33203125" style="330" customWidth="1"/>
    <col min="14099" max="14099" width="4.86328125" style="330" customWidth="1"/>
    <col min="14100" max="14336" width="11.53125" style="330"/>
    <col min="14337" max="14337" width="44.1328125" style="330" customWidth="1"/>
    <col min="14338" max="14338" width="10" style="330" customWidth="1"/>
    <col min="14339" max="14339" width="10.6640625" style="330" customWidth="1"/>
    <col min="14340" max="14340" width="11.33203125" style="330" customWidth="1"/>
    <col min="14341" max="14341" width="8.1328125" style="330" customWidth="1"/>
    <col min="14342" max="14342" width="12.33203125" style="330" bestFit="1" customWidth="1"/>
    <col min="14343" max="14343" width="12.33203125" style="330" customWidth="1"/>
    <col min="14344" max="14344" width="8.1328125" style="330" customWidth="1"/>
    <col min="14345" max="14345" width="12.33203125" style="330" customWidth="1"/>
    <col min="14346" max="14347" width="9" style="330" customWidth="1"/>
    <col min="14348" max="14348" width="11.6640625" style="330" customWidth="1"/>
    <col min="14349" max="14354" width="8.33203125" style="330" customWidth="1"/>
    <col min="14355" max="14355" width="4.86328125" style="330" customWidth="1"/>
    <col min="14356" max="14592" width="11.53125" style="330"/>
    <col min="14593" max="14593" width="44.1328125" style="330" customWidth="1"/>
    <col min="14594" max="14594" width="10" style="330" customWidth="1"/>
    <col min="14595" max="14595" width="10.6640625" style="330" customWidth="1"/>
    <col min="14596" max="14596" width="11.33203125" style="330" customWidth="1"/>
    <col min="14597" max="14597" width="8.1328125" style="330" customWidth="1"/>
    <col min="14598" max="14598" width="12.33203125" style="330" bestFit="1" customWidth="1"/>
    <col min="14599" max="14599" width="12.33203125" style="330" customWidth="1"/>
    <col min="14600" max="14600" width="8.1328125" style="330" customWidth="1"/>
    <col min="14601" max="14601" width="12.33203125" style="330" customWidth="1"/>
    <col min="14602" max="14603" width="9" style="330" customWidth="1"/>
    <col min="14604" max="14604" width="11.6640625" style="330" customWidth="1"/>
    <col min="14605" max="14610" width="8.33203125" style="330" customWidth="1"/>
    <col min="14611" max="14611" width="4.86328125" style="330" customWidth="1"/>
    <col min="14612" max="14848" width="11.53125" style="330"/>
    <col min="14849" max="14849" width="44.1328125" style="330" customWidth="1"/>
    <col min="14850" max="14850" width="10" style="330" customWidth="1"/>
    <col min="14851" max="14851" width="10.6640625" style="330" customWidth="1"/>
    <col min="14852" max="14852" width="11.33203125" style="330" customWidth="1"/>
    <col min="14853" max="14853" width="8.1328125" style="330" customWidth="1"/>
    <col min="14854" max="14854" width="12.33203125" style="330" bestFit="1" customWidth="1"/>
    <col min="14855" max="14855" width="12.33203125" style="330" customWidth="1"/>
    <col min="14856" max="14856" width="8.1328125" style="330" customWidth="1"/>
    <col min="14857" max="14857" width="12.33203125" style="330" customWidth="1"/>
    <col min="14858" max="14859" width="9" style="330" customWidth="1"/>
    <col min="14860" max="14860" width="11.6640625" style="330" customWidth="1"/>
    <col min="14861" max="14866" width="8.33203125" style="330" customWidth="1"/>
    <col min="14867" max="14867" width="4.86328125" style="330" customWidth="1"/>
    <col min="14868" max="15104" width="11.53125" style="330"/>
    <col min="15105" max="15105" width="44.1328125" style="330" customWidth="1"/>
    <col min="15106" max="15106" width="10" style="330" customWidth="1"/>
    <col min="15107" max="15107" width="10.6640625" style="330" customWidth="1"/>
    <col min="15108" max="15108" width="11.33203125" style="330" customWidth="1"/>
    <col min="15109" max="15109" width="8.1328125" style="330" customWidth="1"/>
    <col min="15110" max="15110" width="12.33203125" style="330" bestFit="1" customWidth="1"/>
    <col min="15111" max="15111" width="12.33203125" style="330" customWidth="1"/>
    <col min="15112" max="15112" width="8.1328125" style="330" customWidth="1"/>
    <col min="15113" max="15113" width="12.33203125" style="330" customWidth="1"/>
    <col min="15114" max="15115" width="9" style="330" customWidth="1"/>
    <col min="15116" max="15116" width="11.6640625" style="330" customWidth="1"/>
    <col min="15117" max="15122" width="8.33203125" style="330" customWidth="1"/>
    <col min="15123" max="15123" width="4.86328125" style="330" customWidth="1"/>
    <col min="15124" max="15360" width="11.53125" style="330"/>
    <col min="15361" max="15361" width="44.1328125" style="330" customWidth="1"/>
    <col min="15362" max="15362" width="10" style="330" customWidth="1"/>
    <col min="15363" max="15363" width="10.6640625" style="330" customWidth="1"/>
    <col min="15364" max="15364" width="11.33203125" style="330" customWidth="1"/>
    <col min="15365" max="15365" width="8.1328125" style="330" customWidth="1"/>
    <col min="15366" max="15366" width="12.33203125" style="330" bestFit="1" customWidth="1"/>
    <col min="15367" max="15367" width="12.33203125" style="330" customWidth="1"/>
    <col min="15368" max="15368" width="8.1328125" style="330" customWidth="1"/>
    <col min="15369" max="15369" width="12.33203125" style="330" customWidth="1"/>
    <col min="15370" max="15371" width="9" style="330" customWidth="1"/>
    <col min="15372" max="15372" width="11.6640625" style="330" customWidth="1"/>
    <col min="15373" max="15378" width="8.33203125" style="330" customWidth="1"/>
    <col min="15379" max="15379" width="4.86328125" style="330" customWidth="1"/>
    <col min="15380" max="15616" width="11.53125" style="330"/>
    <col min="15617" max="15617" width="44.1328125" style="330" customWidth="1"/>
    <col min="15618" max="15618" width="10" style="330" customWidth="1"/>
    <col min="15619" max="15619" width="10.6640625" style="330" customWidth="1"/>
    <col min="15620" max="15620" width="11.33203125" style="330" customWidth="1"/>
    <col min="15621" max="15621" width="8.1328125" style="330" customWidth="1"/>
    <col min="15622" max="15622" width="12.33203125" style="330" bestFit="1" customWidth="1"/>
    <col min="15623" max="15623" width="12.33203125" style="330" customWidth="1"/>
    <col min="15624" max="15624" width="8.1328125" style="330" customWidth="1"/>
    <col min="15625" max="15625" width="12.33203125" style="330" customWidth="1"/>
    <col min="15626" max="15627" width="9" style="330" customWidth="1"/>
    <col min="15628" max="15628" width="11.6640625" style="330" customWidth="1"/>
    <col min="15629" max="15634" width="8.33203125" style="330" customWidth="1"/>
    <col min="15635" max="15635" width="4.86328125" style="330" customWidth="1"/>
    <col min="15636" max="15872" width="11.53125" style="330"/>
    <col min="15873" max="15873" width="44.1328125" style="330" customWidth="1"/>
    <col min="15874" max="15874" width="10" style="330" customWidth="1"/>
    <col min="15875" max="15875" width="10.6640625" style="330" customWidth="1"/>
    <col min="15876" max="15876" width="11.33203125" style="330" customWidth="1"/>
    <col min="15877" max="15877" width="8.1328125" style="330" customWidth="1"/>
    <col min="15878" max="15878" width="12.33203125" style="330" bestFit="1" customWidth="1"/>
    <col min="15879" max="15879" width="12.33203125" style="330" customWidth="1"/>
    <col min="15880" max="15880" width="8.1328125" style="330" customWidth="1"/>
    <col min="15881" max="15881" width="12.33203125" style="330" customWidth="1"/>
    <col min="15882" max="15883" width="9" style="330" customWidth="1"/>
    <col min="15884" max="15884" width="11.6640625" style="330" customWidth="1"/>
    <col min="15885" max="15890" width="8.33203125" style="330" customWidth="1"/>
    <col min="15891" max="15891" width="4.86328125" style="330" customWidth="1"/>
    <col min="15892" max="16128" width="11.53125" style="330"/>
    <col min="16129" max="16129" width="44.1328125" style="330" customWidth="1"/>
    <col min="16130" max="16130" width="10" style="330" customWidth="1"/>
    <col min="16131" max="16131" width="10.6640625" style="330" customWidth="1"/>
    <col min="16132" max="16132" width="11.33203125" style="330" customWidth="1"/>
    <col min="16133" max="16133" width="8.1328125" style="330" customWidth="1"/>
    <col min="16134" max="16134" width="12.33203125" style="330" bestFit="1" customWidth="1"/>
    <col min="16135" max="16135" width="12.33203125" style="330" customWidth="1"/>
    <col min="16136" max="16136" width="8.1328125" style="330" customWidth="1"/>
    <col min="16137" max="16137" width="12.33203125" style="330" customWidth="1"/>
    <col min="16138" max="16139" width="9" style="330" customWidth="1"/>
    <col min="16140" max="16140" width="11.6640625" style="330" customWidth="1"/>
    <col min="16141" max="16146" width="8.33203125" style="330" customWidth="1"/>
    <col min="16147" max="16147" width="4.86328125" style="330" customWidth="1"/>
    <col min="16148" max="16384" width="11.53125" style="330"/>
  </cols>
  <sheetData>
    <row r="1" spans="1:22" s="205" customFormat="1" ht="29" customHeight="1" x14ac:dyDescent="0.65">
      <c r="A1" s="198" t="s">
        <v>0</v>
      </c>
      <c r="B1" s="199"/>
      <c r="C1" s="199"/>
      <c r="D1" s="200"/>
      <c r="E1" s="199"/>
      <c r="F1" s="199"/>
      <c r="G1" s="201"/>
      <c r="H1" s="202"/>
      <c r="I1" s="203"/>
      <c r="J1" s="203"/>
      <c r="K1" s="203"/>
      <c r="L1" s="203"/>
      <c r="M1" s="203"/>
      <c r="N1" s="203"/>
      <c r="O1" s="203"/>
      <c r="P1" s="203"/>
      <c r="Q1" s="203"/>
      <c r="R1" s="203"/>
      <c r="S1" s="204"/>
      <c r="T1" s="201"/>
    </row>
    <row r="2" spans="1:22" s="210" customFormat="1" ht="13.25" customHeight="1" x14ac:dyDescent="0.45">
      <c r="A2" s="206"/>
      <c r="B2" s="207"/>
      <c r="C2" s="207"/>
      <c r="D2" s="208"/>
      <c r="E2" s="209"/>
      <c r="F2" s="209"/>
      <c r="G2" s="209"/>
      <c r="H2" s="206"/>
      <c r="I2" s="206"/>
      <c r="J2" s="206"/>
      <c r="K2" s="206"/>
      <c r="L2" s="206"/>
      <c r="M2" s="206"/>
      <c r="N2" s="206"/>
      <c r="O2" s="206"/>
      <c r="P2" s="206"/>
      <c r="Q2" s="206"/>
      <c r="R2" s="206"/>
      <c r="S2" s="207"/>
      <c r="T2" s="209"/>
    </row>
    <row r="3" spans="1:22" s="210" customFormat="1" ht="13.25" customHeight="1" x14ac:dyDescent="0.45">
      <c r="A3" s="211"/>
      <c r="B3" s="207"/>
      <c r="C3" s="365" t="s">
        <v>90</v>
      </c>
      <c r="D3" s="365"/>
      <c r="E3" s="365"/>
      <c r="F3" s="212"/>
      <c r="G3" s="213"/>
      <c r="H3" s="207"/>
      <c r="I3" s="207"/>
      <c r="J3" s="207"/>
      <c r="K3" s="207"/>
      <c r="L3" s="207"/>
      <c r="M3" s="207"/>
      <c r="N3" s="207"/>
      <c r="O3" s="207"/>
      <c r="P3" s="207"/>
      <c r="Q3" s="207"/>
      <c r="R3" s="207"/>
      <c r="S3" s="207"/>
      <c r="T3" s="209"/>
    </row>
    <row r="4" spans="1:22" s="210" customFormat="1" ht="13.25" customHeight="1" x14ac:dyDescent="0.45">
      <c r="A4" s="211"/>
      <c r="B4" s="207"/>
      <c r="C4" s="365"/>
      <c r="D4" s="365"/>
      <c r="E4" s="365"/>
      <c r="F4" s="212"/>
      <c r="G4" s="213"/>
      <c r="H4" s="207"/>
      <c r="I4" s="207"/>
      <c r="J4" s="207"/>
      <c r="K4" s="207"/>
      <c r="L4" s="207"/>
      <c r="M4" s="207"/>
      <c r="N4" s="207"/>
      <c r="O4" s="207"/>
      <c r="P4" s="207"/>
      <c r="Q4" s="207"/>
      <c r="R4" s="207"/>
      <c r="S4" s="207"/>
      <c r="T4" s="209"/>
    </row>
    <row r="5" spans="1:22" s="210" customFormat="1" ht="13.25" customHeight="1" thickBot="1" x14ac:dyDescent="0.5">
      <c r="A5" s="209"/>
      <c r="B5" s="209"/>
      <c r="C5" s="209"/>
      <c r="D5" s="214"/>
      <c r="E5" s="209"/>
      <c r="F5" s="215"/>
      <c r="G5" s="215"/>
      <c r="H5" s="207"/>
      <c r="I5" s="207"/>
      <c r="J5" s="207"/>
      <c r="K5" s="207"/>
      <c r="L5" s="207"/>
      <c r="M5" s="207"/>
      <c r="N5" s="207"/>
      <c r="O5" s="207"/>
      <c r="P5" s="207"/>
      <c r="Q5" s="207"/>
      <c r="R5" s="207"/>
      <c r="S5" s="207"/>
      <c r="T5" s="209"/>
    </row>
    <row r="6" spans="1:22" s="210" customFormat="1" ht="13.25" customHeight="1" x14ac:dyDescent="0.4">
      <c r="A6" s="216" t="s">
        <v>91</v>
      </c>
      <c r="B6" s="217"/>
      <c r="C6" s="218"/>
      <c r="D6" s="178" t="s">
        <v>1</v>
      </c>
      <c r="E6" s="179"/>
      <c r="F6" s="178" t="s">
        <v>2</v>
      </c>
      <c r="G6" s="208"/>
      <c r="H6" s="220"/>
      <c r="I6" s="204"/>
      <c r="J6" s="204"/>
      <c r="K6" s="204"/>
      <c r="L6" s="204"/>
      <c r="M6" s="207"/>
      <c r="N6" s="204"/>
      <c r="O6" s="207"/>
      <c r="P6" s="207"/>
      <c r="Q6" s="207"/>
      <c r="R6" s="207"/>
      <c r="S6" s="207"/>
      <c r="T6" s="209"/>
    </row>
    <row r="7" spans="1:22" s="210" customFormat="1" ht="13.25" customHeight="1" x14ac:dyDescent="0.55000000000000004">
      <c r="A7" s="209"/>
      <c r="B7" s="221"/>
      <c r="C7" s="209"/>
      <c r="D7" s="180" t="s">
        <v>3</v>
      </c>
      <c r="E7" s="181"/>
      <c r="F7" s="180" t="s">
        <v>4</v>
      </c>
      <c r="G7" s="222"/>
      <c r="H7" s="364" t="s">
        <v>99</v>
      </c>
      <c r="I7" s="364"/>
      <c r="J7" s="364"/>
      <c r="K7" s="364"/>
      <c r="L7" s="364"/>
      <c r="M7" s="364"/>
      <c r="N7" s="364"/>
      <c r="O7" s="202"/>
      <c r="P7" s="202"/>
      <c r="Q7" s="202"/>
      <c r="R7" s="202"/>
      <c r="S7" s="202"/>
      <c r="T7" s="202"/>
      <c r="U7" s="223"/>
    </row>
    <row r="8" spans="1:22" s="205" customFormat="1" ht="14.25" customHeight="1" x14ac:dyDescent="0.55000000000000004">
      <c r="A8" s="224" t="s">
        <v>5</v>
      </c>
      <c r="B8" s="225"/>
      <c r="C8" s="226" t="s">
        <v>92</v>
      </c>
      <c r="D8" s="182"/>
      <c r="E8" s="183"/>
      <c r="F8" s="182"/>
      <c r="G8" s="228"/>
      <c r="H8" s="364"/>
      <c r="I8" s="364"/>
      <c r="J8" s="364"/>
      <c r="K8" s="364"/>
      <c r="L8" s="364"/>
      <c r="M8" s="364"/>
      <c r="N8" s="364"/>
      <c r="O8" s="202"/>
      <c r="P8" s="202"/>
      <c r="Q8" s="202"/>
      <c r="R8" s="202"/>
      <c r="S8" s="202"/>
      <c r="T8" s="202"/>
      <c r="U8" s="223"/>
      <c r="V8" s="223"/>
    </row>
    <row r="9" spans="1:22" s="205" customFormat="1" ht="13.25" customHeight="1" x14ac:dyDescent="0.55000000000000004">
      <c r="A9" s="229" t="s">
        <v>6</v>
      </c>
      <c r="B9" s="204"/>
      <c r="C9" s="230" t="s">
        <v>7</v>
      </c>
      <c r="D9" s="184">
        <v>200000</v>
      </c>
      <c r="E9" s="185"/>
      <c r="F9" s="184">
        <v>35000</v>
      </c>
      <c r="G9" s="231"/>
      <c r="H9" s="364"/>
      <c r="I9" s="364"/>
      <c r="J9" s="364"/>
      <c r="K9" s="364"/>
      <c r="L9" s="364"/>
      <c r="M9" s="364"/>
      <c r="N9" s="364"/>
      <c r="O9" s="202"/>
      <c r="P9" s="202"/>
      <c r="Q9" s="202"/>
      <c r="R9" s="202"/>
      <c r="S9" s="202"/>
      <c r="T9" s="202"/>
      <c r="U9" s="223"/>
      <c r="V9" s="223"/>
    </row>
    <row r="10" spans="1:22" s="205" customFormat="1" ht="15.4" x14ac:dyDescent="0.45">
      <c r="A10" s="229" t="s">
        <v>8</v>
      </c>
      <c r="B10" s="204"/>
      <c r="C10" s="232" t="s">
        <v>9</v>
      </c>
      <c r="D10" s="184">
        <v>12</v>
      </c>
      <c r="E10" s="186"/>
      <c r="F10" s="184">
        <v>10</v>
      </c>
      <c r="G10" s="233"/>
      <c r="H10" s="234" t="s">
        <v>1</v>
      </c>
      <c r="I10" s="201"/>
      <c r="J10" s="204"/>
      <c r="K10" s="201"/>
      <c r="L10" s="204"/>
      <c r="M10" s="235"/>
      <c r="N10" s="235"/>
      <c r="O10" s="201"/>
      <c r="P10" s="201"/>
      <c r="Q10" s="201"/>
      <c r="R10" s="201"/>
      <c r="S10" s="201"/>
      <c r="T10" s="201"/>
    </row>
    <row r="11" spans="1:22" s="205" customFormat="1" ht="17.649999999999999" x14ac:dyDescent="0.5">
      <c r="A11" s="229" t="s">
        <v>10</v>
      </c>
      <c r="B11" s="204"/>
      <c r="C11" s="236" t="s">
        <v>7</v>
      </c>
      <c r="D11" s="187">
        <f>D9*(1-32%)*POWER((1-8%),D10)*POWER((1+2%),D10)</f>
        <v>63415.423582046882</v>
      </c>
      <c r="E11" s="185"/>
      <c r="F11" s="187">
        <f>F9*(1-40%)*POWER((1-11.5%),F10)*POWER((1+2%),F10)</f>
        <v>7544.9040185780505</v>
      </c>
      <c r="G11" s="238"/>
      <c r="H11" s="239" t="s">
        <v>148</v>
      </c>
      <c r="I11" s="225"/>
      <c r="J11" s="225"/>
      <c r="K11" s="240"/>
      <c r="L11" s="225"/>
      <c r="M11" s="241"/>
      <c r="N11" s="241"/>
      <c r="O11" s="201"/>
      <c r="P11" s="201"/>
      <c r="Q11" s="201"/>
      <c r="R11" s="201"/>
      <c r="S11" s="201"/>
      <c r="T11" s="201"/>
    </row>
    <row r="12" spans="1:22" s="205" customFormat="1" x14ac:dyDescent="0.45">
      <c r="A12" s="229" t="s">
        <v>11</v>
      </c>
      <c r="B12" s="204"/>
      <c r="C12" s="232" t="s">
        <v>12</v>
      </c>
      <c r="D12" s="184">
        <v>500</v>
      </c>
      <c r="E12" s="186"/>
      <c r="F12" s="184">
        <v>100</v>
      </c>
      <c r="G12" s="242"/>
      <c r="H12" s="243" t="s">
        <v>13</v>
      </c>
      <c r="I12" s="201"/>
      <c r="J12" s="361" t="s">
        <v>76</v>
      </c>
      <c r="K12" s="361"/>
      <c r="L12" s="361"/>
      <c r="M12" s="244"/>
      <c r="N12" s="244"/>
      <c r="O12" s="201"/>
      <c r="P12" s="201"/>
      <c r="Q12" s="201"/>
      <c r="R12" s="201"/>
      <c r="S12" s="201"/>
      <c r="T12" s="201"/>
    </row>
    <row r="13" spans="1:22" s="205" customFormat="1" x14ac:dyDescent="0.45">
      <c r="A13" s="229" t="s">
        <v>78</v>
      </c>
      <c r="B13" s="204"/>
      <c r="C13" s="232" t="s">
        <v>12</v>
      </c>
      <c r="D13" s="187">
        <f>D10*D12</f>
        <v>6000</v>
      </c>
      <c r="E13" s="186"/>
      <c r="F13" s="187">
        <f>F10*F12</f>
        <v>1000</v>
      </c>
      <c r="G13" s="242"/>
      <c r="H13" s="201"/>
      <c r="I13" s="201"/>
      <c r="J13" s="361"/>
      <c r="K13" s="361"/>
      <c r="L13" s="361"/>
      <c r="M13" s="201"/>
      <c r="N13" s="201"/>
      <c r="O13" s="201"/>
      <c r="P13" s="201"/>
      <c r="Q13" s="201"/>
      <c r="R13" s="201"/>
      <c r="S13" s="201"/>
      <c r="T13" s="201"/>
    </row>
    <row r="14" spans="1:22" s="205" customFormat="1" x14ac:dyDescent="0.45">
      <c r="A14" s="229" t="s">
        <v>14</v>
      </c>
      <c r="B14" s="204"/>
      <c r="C14" s="232" t="s">
        <v>15</v>
      </c>
      <c r="D14" s="188">
        <v>40</v>
      </c>
      <c r="E14" s="185"/>
      <c r="F14" s="189"/>
      <c r="G14" s="238"/>
      <c r="H14" s="201" t="s">
        <v>131</v>
      </c>
      <c r="I14" s="245"/>
      <c r="J14" s="245"/>
      <c r="K14" s="246">
        <v>2E-3</v>
      </c>
      <c r="L14" s="201"/>
      <c r="M14" s="244"/>
      <c r="N14" s="244"/>
      <c r="O14" s="201"/>
      <c r="P14" s="201"/>
      <c r="Q14" s="201"/>
      <c r="R14" s="201"/>
      <c r="S14" s="201"/>
      <c r="T14" s="201"/>
    </row>
    <row r="15" spans="1:22" s="205" customFormat="1" x14ac:dyDescent="0.45">
      <c r="A15" s="229" t="s">
        <v>16</v>
      </c>
      <c r="B15" s="204"/>
      <c r="C15" s="236" t="s">
        <v>17</v>
      </c>
      <c r="D15" s="190">
        <v>0.8</v>
      </c>
      <c r="E15" s="185"/>
      <c r="F15" s="186"/>
      <c r="G15" s="238"/>
      <c r="H15" s="201" t="s">
        <v>132</v>
      </c>
      <c r="I15" s="245"/>
      <c r="J15" s="245"/>
      <c r="K15" s="246">
        <v>5.0000000000000001E-3</v>
      </c>
      <c r="L15" s="201"/>
      <c r="M15" s="244"/>
      <c r="N15" s="244"/>
      <c r="O15" s="201"/>
      <c r="P15" s="201"/>
      <c r="Q15" s="201"/>
      <c r="R15" s="201"/>
      <c r="S15" s="201"/>
      <c r="T15" s="201"/>
    </row>
    <row r="16" spans="1:22" s="205" customFormat="1" x14ac:dyDescent="0.45">
      <c r="A16" s="229" t="s">
        <v>130</v>
      </c>
      <c r="B16" s="247"/>
      <c r="C16" s="236" t="s">
        <v>18</v>
      </c>
      <c r="D16" s="187">
        <f>F12*D14*D15*15%</f>
        <v>480</v>
      </c>
      <c r="E16" s="185"/>
      <c r="F16" s="186"/>
      <c r="G16" s="231"/>
      <c r="H16" s="201" t="s">
        <v>133</v>
      </c>
      <c r="I16" s="245"/>
      <c r="J16" s="245"/>
      <c r="K16" s="246">
        <v>1.4E-2</v>
      </c>
      <c r="L16" s="201"/>
      <c r="M16" s="244"/>
      <c r="N16" s="244"/>
      <c r="O16" s="201"/>
      <c r="P16" s="201"/>
      <c r="Q16" s="201"/>
      <c r="R16" s="201"/>
      <c r="S16" s="201"/>
      <c r="T16" s="201"/>
    </row>
    <row r="17" spans="1:20" s="205" customFormat="1" x14ac:dyDescent="0.45">
      <c r="A17" s="229" t="s">
        <v>19</v>
      </c>
      <c r="B17" s="248"/>
      <c r="C17" s="232" t="s">
        <v>20</v>
      </c>
      <c r="D17" s="184">
        <v>20</v>
      </c>
      <c r="E17" s="185"/>
      <c r="F17" s="186"/>
      <c r="G17" s="248"/>
      <c r="H17" s="201" t="s">
        <v>134</v>
      </c>
      <c r="I17" s="245"/>
      <c r="J17" s="245"/>
      <c r="K17" s="246">
        <v>2.1999999999999999E-2</v>
      </c>
      <c r="L17" s="201"/>
      <c r="M17" s="244"/>
      <c r="N17" s="244"/>
      <c r="O17" s="201"/>
      <c r="P17" s="201"/>
      <c r="Q17" s="201"/>
      <c r="R17" s="201"/>
      <c r="S17" s="201"/>
      <c r="T17" s="201"/>
    </row>
    <row r="18" spans="1:20" s="205" customFormat="1" x14ac:dyDescent="0.45">
      <c r="A18" s="229" t="s">
        <v>93</v>
      </c>
      <c r="B18" s="249"/>
      <c r="C18" s="236" t="s">
        <v>18</v>
      </c>
      <c r="D18" s="187">
        <f>M22</f>
        <v>1000</v>
      </c>
      <c r="E18" s="191"/>
      <c r="F18" s="187">
        <f>M36</f>
        <v>490</v>
      </c>
      <c r="G18" s="231"/>
      <c r="H18" s="201" t="s">
        <v>126</v>
      </c>
      <c r="I18" s="245"/>
      <c r="J18" s="245"/>
      <c r="K18" s="246">
        <v>3.5999999999999997E-2</v>
      </c>
      <c r="L18" s="201"/>
      <c r="M18" s="237"/>
      <c r="N18" s="237"/>
      <c r="O18" s="201"/>
      <c r="P18" s="201"/>
      <c r="Q18" s="201"/>
      <c r="R18" s="201"/>
      <c r="S18" s="201"/>
      <c r="T18" s="201"/>
    </row>
    <row r="19" spans="1:20" s="205" customFormat="1" x14ac:dyDescent="0.45">
      <c r="A19" s="229" t="s">
        <v>96</v>
      </c>
      <c r="B19" s="250">
        <v>0.02</v>
      </c>
      <c r="C19" s="236" t="s">
        <v>18</v>
      </c>
      <c r="D19" s="187">
        <f>D9*B19</f>
        <v>4000</v>
      </c>
      <c r="E19" s="192">
        <v>0.01</v>
      </c>
      <c r="F19" s="187">
        <f>E19*F9</f>
        <v>350</v>
      </c>
      <c r="G19" s="242"/>
      <c r="H19" s="201" t="s">
        <v>127</v>
      </c>
      <c r="I19" s="245"/>
      <c r="J19" s="245"/>
      <c r="K19" s="246">
        <v>0.05</v>
      </c>
      <c r="L19" s="201"/>
      <c r="M19" s="237"/>
      <c r="N19" s="237"/>
      <c r="O19" s="201"/>
      <c r="P19" s="201"/>
      <c r="Q19" s="201"/>
      <c r="R19" s="201"/>
      <c r="S19" s="201"/>
      <c r="T19" s="201"/>
    </row>
    <row r="20" spans="1:20" s="205" customFormat="1" ht="14.45" customHeight="1" x14ac:dyDescent="0.45">
      <c r="A20" s="229" t="s">
        <v>95</v>
      </c>
      <c r="B20" s="204"/>
      <c r="C20" s="236" t="s">
        <v>21</v>
      </c>
      <c r="D20" s="190">
        <v>3</v>
      </c>
      <c r="E20" s="193"/>
      <c r="F20" s="194">
        <f>D20</f>
        <v>3</v>
      </c>
      <c r="G20" s="242"/>
      <c r="H20" s="362" t="s">
        <v>129</v>
      </c>
      <c r="I20" s="362"/>
      <c r="J20" s="362"/>
      <c r="K20" s="362"/>
      <c r="L20" s="201"/>
      <c r="M20" s="251">
        <f>IF(AND(D13&gt;0,D13&lt;3001),K14,0)+IF(AND(D13&gt;3000,D13&lt;6001),K15,0)+IF(AND(D13&gt;6000,D13&lt;9001),K16,0)+IF(AND(D13&gt;9000,D13&lt;12001),K17,0)+IF(AND(D13&gt;12000,D13&lt;15001),K18,0)+IF(D13&gt;15000,K19,0)</f>
        <v>5.0000000000000001E-3</v>
      </c>
      <c r="N20" s="201"/>
      <c r="O20" s="201"/>
      <c r="P20" s="201"/>
      <c r="Q20" s="201"/>
      <c r="R20" s="201"/>
      <c r="S20" s="201"/>
      <c r="T20" s="201"/>
    </row>
    <row r="21" spans="1:20" s="205" customFormat="1" x14ac:dyDescent="0.45">
      <c r="A21" s="229" t="s">
        <v>22</v>
      </c>
      <c r="B21" s="204"/>
      <c r="C21" s="232" t="s">
        <v>23</v>
      </c>
      <c r="D21" s="186"/>
      <c r="E21" s="195"/>
      <c r="F21" s="190">
        <v>6.5</v>
      </c>
      <c r="G21" s="252"/>
      <c r="H21" s="362"/>
      <c r="I21" s="362"/>
      <c r="J21" s="362"/>
      <c r="K21" s="362"/>
      <c r="L21" s="253"/>
      <c r="M21" s="253"/>
      <c r="N21" s="201"/>
      <c r="O21" s="201"/>
      <c r="P21" s="201"/>
      <c r="Q21" s="201"/>
      <c r="R21" s="201"/>
      <c r="S21" s="201"/>
      <c r="T21" s="201"/>
    </row>
    <row r="22" spans="1:20" s="205" customFormat="1" x14ac:dyDescent="0.45">
      <c r="A22" s="229" t="s">
        <v>24</v>
      </c>
      <c r="B22" s="204"/>
      <c r="C22" s="232" t="s">
        <v>25</v>
      </c>
      <c r="D22" s="186"/>
      <c r="E22" s="195"/>
      <c r="F22" s="190">
        <v>2.74</v>
      </c>
      <c r="G22" s="254"/>
      <c r="H22" s="255" t="s">
        <v>142</v>
      </c>
      <c r="I22" s="201"/>
      <c r="J22" s="204"/>
      <c r="K22" s="201"/>
      <c r="L22" s="201"/>
      <c r="M22" s="256">
        <f>M20*D9</f>
        <v>1000</v>
      </c>
      <c r="N22" s="201"/>
      <c r="O22" s="201"/>
      <c r="P22" s="201"/>
      <c r="Q22" s="201"/>
      <c r="R22" s="201"/>
      <c r="S22" s="201"/>
      <c r="T22" s="201"/>
    </row>
    <row r="23" spans="1:20" s="205" customFormat="1" x14ac:dyDescent="0.45">
      <c r="A23" s="229" t="s">
        <v>121</v>
      </c>
      <c r="B23" s="204"/>
      <c r="C23" s="232" t="s">
        <v>21</v>
      </c>
      <c r="D23" s="186"/>
      <c r="E23" s="195"/>
      <c r="F23" s="196">
        <v>85</v>
      </c>
      <c r="G23" s="238"/>
      <c r="H23" s="255" t="s">
        <v>141</v>
      </c>
      <c r="I23" s="201"/>
      <c r="J23" s="204"/>
      <c r="K23" s="201"/>
      <c r="L23" s="201"/>
      <c r="M23" s="257">
        <f>M22/D12</f>
        <v>2</v>
      </c>
      <c r="N23" s="201"/>
      <c r="O23" s="201"/>
      <c r="P23" s="201"/>
      <c r="Q23" s="201"/>
      <c r="R23" s="201"/>
      <c r="S23" s="201"/>
      <c r="T23" s="201"/>
    </row>
    <row r="24" spans="1:20" s="205" customFormat="1" x14ac:dyDescent="0.45">
      <c r="A24" s="229" t="s">
        <v>94</v>
      </c>
      <c r="B24" s="204"/>
      <c r="C24" s="232" t="s">
        <v>27</v>
      </c>
      <c r="D24" s="197">
        <f>F24</f>
        <v>1.5138499999999999</v>
      </c>
      <c r="E24" s="197"/>
      <c r="F24" s="197">
        <f>F21*1000*F22*F23/100/10000</f>
        <v>1.5138499999999999</v>
      </c>
      <c r="G24" s="258"/>
      <c r="H24" s="255"/>
      <c r="I24" s="201"/>
      <c r="J24" s="204"/>
      <c r="K24" s="259"/>
      <c r="L24" s="204"/>
      <c r="M24" s="204"/>
      <c r="N24" s="259"/>
      <c r="O24" s="201"/>
      <c r="P24" s="201"/>
      <c r="Q24" s="201"/>
      <c r="R24" s="201"/>
      <c r="S24" s="201"/>
      <c r="T24" s="201"/>
    </row>
    <row r="25" spans="1:20" s="205" customFormat="1" ht="15.4" x14ac:dyDescent="0.45">
      <c r="A25" s="204"/>
      <c r="B25" s="204"/>
      <c r="C25" s="260"/>
      <c r="D25" s="261"/>
      <c r="E25" s="231"/>
      <c r="F25" s="261"/>
      <c r="G25" s="261"/>
      <c r="H25" s="234" t="s">
        <v>2</v>
      </c>
      <c r="I25" s="201"/>
      <c r="J25" s="204"/>
      <c r="K25" s="201"/>
      <c r="L25" s="204"/>
      <c r="M25" s="235"/>
      <c r="N25" s="235"/>
      <c r="O25" s="201"/>
      <c r="P25" s="201"/>
      <c r="Q25" s="201"/>
      <c r="R25" s="201"/>
      <c r="S25" s="201"/>
      <c r="T25" s="201"/>
    </row>
    <row r="26" spans="1:20" s="205" customFormat="1" ht="17.649999999999999" x14ac:dyDescent="0.5">
      <c r="A26" s="225"/>
      <c r="B26" s="225"/>
      <c r="C26" s="262"/>
      <c r="D26" s="227"/>
      <c r="E26" s="225"/>
      <c r="F26" s="227"/>
      <c r="G26" s="261"/>
      <c r="H26" s="239" t="s">
        <v>148</v>
      </c>
      <c r="I26" s="225"/>
      <c r="J26" s="225"/>
      <c r="K26" s="240"/>
      <c r="L26" s="225"/>
      <c r="M26" s="241">
        <v>0.28999999999999998</v>
      </c>
      <c r="N26" s="241"/>
      <c r="O26" s="201"/>
      <c r="P26" s="201"/>
      <c r="Q26" s="201"/>
      <c r="R26" s="201"/>
      <c r="S26" s="201"/>
      <c r="T26" s="201"/>
    </row>
    <row r="27" spans="1:20" s="205" customFormat="1" ht="14.45" customHeight="1" x14ac:dyDescent="0.45">
      <c r="A27" s="263" t="s">
        <v>122</v>
      </c>
      <c r="B27" s="204"/>
      <c r="C27" s="260"/>
      <c r="D27" s="231"/>
      <c r="E27" s="204"/>
      <c r="F27" s="231"/>
      <c r="G27" s="231"/>
      <c r="H27" s="243" t="s">
        <v>13</v>
      </c>
      <c r="I27" s="201"/>
      <c r="J27" s="361" t="s">
        <v>76</v>
      </c>
      <c r="K27" s="361"/>
      <c r="L27" s="361"/>
      <c r="M27" s="244"/>
      <c r="N27" s="244"/>
      <c r="O27" s="201"/>
      <c r="P27" s="201"/>
      <c r="Q27" s="201"/>
      <c r="R27" s="201"/>
      <c r="S27" s="201"/>
      <c r="T27" s="201"/>
    </row>
    <row r="28" spans="1:20" s="205" customFormat="1" ht="13.25" customHeight="1" x14ac:dyDescent="0.45">
      <c r="A28" s="264" t="s">
        <v>98</v>
      </c>
      <c r="B28" s="204"/>
      <c r="C28" s="236" t="s">
        <v>7</v>
      </c>
      <c r="D28" s="237">
        <f>PMT(D20/100/365,365*D10,D9,-D11,0)*-365</f>
        <v>15456.403533668454</v>
      </c>
      <c r="E28" s="265"/>
      <c r="F28" s="237">
        <f>PMT(F20/100/365,F10*365,F9,-F11)*-365</f>
        <v>3404.3556446995067</v>
      </c>
      <c r="G28" s="231"/>
      <c r="H28" s="201"/>
      <c r="I28" s="201"/>
      <c r="J28" s="361"/>
      <c r="K28" s="361"/>
      <c r="L28" s="361"/>
      <c r="M28" s="201"/>
      <c r="N28" s="201"/>
      <c r="O28" s="201"/>
      <c r="P28" s="201"/>
      <c r="Q28" s="201"/>
      <c r="R28" s="201"/>
      <c r="S28" s="201"/>
      <c r="T28" s="201"/>
    </row>
    <row r="29" spans="1:20" s="205" customFormat="1" ht="13.25" customHeight="1" x14ac:dyDescent="0.45">
      <c r="A29" s="229" t="s">
        <v>28</v>
      </c>
      <c r="B29" s="204"/>
      <c r="C29" s="236" t="s">
        <v>7</v>
      </c>
      <c r="D29" s="237">
        <f>D19</f>
        <v>4000</v>
      </c>
      <c r="E29" s="266"/>
      <c r="F29" s="237">
        <f>F19</f>
        <v>350</v>
      </c>
      <c r="G29" s="242"/>
      <c r="H29" s="201" t="s">
        <v>77</v>
      </c>
      <c r="I29" s="245"/>
      <c r="J29" s="245"/>
      <c r="K29" s="246">
        <v>2E-3</v>
      </c>
      <c r="L29" s="201"/>
      <c r="M29" s="244"/>
      <c r="N29" s="244"/>
      <c r="O29" s="201"/>
      <c r="P29" s="201"/>
      <c r="Q29" s="201"/>
      <c r="R29" s="201"/>
      <c r="S29" s="201"/>
      <c r="T29" s="201"/>
    </row>
    <row r="30" spans="1:20" s="205" customFormat="1" ht="13.25" customHeight="1" x14ac:dyDescent="0.45">
      <c r="A30" s="267" t="s">
        <v>29</v>
      </c>
      <c r="B30" s="204"/>
      <c r="C30" s="236" t="s">
        <v>7</v>
      </c>
      <c r="D30" s="237">
        <f>SUM(D28:D29)</f>
        <v>19456.403533668454</v>
      </c>
      <c r="E30" s="268"/>
      <c r="F30" s="237">
        <f>SUM(F28:F29)</f>
        <v>3754.3556446995067</v>
      </c>
      <c r="G30" s="242"/>
      <c r="H30" s="201" t="s">
        <v>137</v>
      </c>
      <c r="I30" s="245"/>
      <c r="J30" s="245"/>
      <c r="K30" s="246">
        <v>1.4E-2</v>
      </c>
      <c r="L30" s="201"/>
      <c r="M30" s="244"/>
      <c r="N30" s="244"/>
      <c r="O30" s="201"/>
      <c r="P30" s="201"/>
      <c r="Q30" s="201"/>
      <c r="R30" s="201"/>
      <c r="S30" s="201"/>
      <c r="T30" s="201"/>
    </row>
    <row r="31" spans="1:20" s="205" customFormat="1" ht="13.25" customHeight="1" x14ac:dyDescent="0.45">
      <c r="A31" s="269" t="s">
        <v>97</v>
      </c>
      <c r="B31" s="270"/>
      <c r="C31" s="270" t="s">
        <v>20</v>
      </c>
      <c r="D31" s="271">
        <f>D30/D12</f>
        <v>38.912807067336907</v>
      </c>
      <c r="E31" s="272"/>
      <c r="F31" s="271">
        <f>F30/F12</f>
        <v>37.543556446995069</v>
      </c>
      <c r="G31" s="242"/>
      <c r="H31" s="201" t="s">
        <v>138</v>
      </c>
      <c r="I31" s="245"/>
      <c r="J31" s="245"/>
      <c r="K31" s="246">
        <v>3.5000000000000003E-2</v>
      </c>
      <c r="L31" s="201"/>
      <c r="M31" s="244"/>
      <c r="N31" s="244"/>
      <c r="O31" s="201"/>
      <c r="P31" s="201"/>
      <c r="Q31" s="201"/>
      <c r="R31" s="201"/>
      <c r="S31" s="201"/>
      <c r="T31" s="201"/>
    </row>
    <row r="32" spans="1:20" s="205" customFormat="1" x14ac:dyDescent="0.45">
      <c r="A32" s="273"/>
      <c r="B32" s="235"/>
      <c r="C32" s="235"/>
      <c r="D32" s="274"/>
      <c r="E32" s="275"/>
      <c r="F32" s="274"/>
      <c r="G32" s="276"/>
      <c r="H32" s="201" t="s">
        <v>139</v>
      </c>
      <c r="I32" s="245"/>
      <c r="J32" s="245"/>
      <c r="K32" s="246">
        <v>0.05</v>
      </c>
      <c r="L32" s="201"/>
      <c r="M32" s="244"/>
      <c r="N32" s="244"/>
      <c r="O32" s="201"/>
      <c r="P32" s="201"/>
      <c r="Q32" s="201"/>
      <c r="R32" s="201"/>
      <c r="S32" s="201"/>
      <c r="T32" s="201"/>
    </row>
    <row r="33" spans="1:20" s="205" customFormat="1" x14ac:dyDescent="0.45">
      <c r="A33" s="267"/>
      <c r="B33" s="204"/>
      <c r="C33" s="204"/>
      <c r="D33" s="277"/>
      <c r="E33" s="204"/>
      <c r="F33" s="231"/>
      <c r="G33" s="277"/>
      <c r="H33" s="201" t="s">
        <v>140</v>
      </c>
      <c r="I33" s="245"/>
      <c r="J33" s="245"/>
      <c r="K33" s="246">
        <v>7.0000000000000007E-2</v>
      </c>
      <c r="L33" s="201"/>
      <c r="M33" s="237"/>
      <c r="N33" s="237"/>
      <c r="O33" s="201"/>
      <c r="P33" s="201"/>
      <c r="Q33" s="201"/>
      <c r="R33" s="201"/>
      <c r="S33" s="201"/>
      <c r="T33" s="201"/>
    </row>
    <row r="34" spans="1:20" s="205" customFormat="1" x14ac:dyDescent="0.45">
      <c r="A34" s="263" t="s">
        <v>30</v>
      </c>
      <c r="B34" s="204"/>
      <c r="C34" s="204"/>
      <c r="D34" s="277"/>
      <c r="E34" s="204"/>
      <c r="F34" s="231"/>
      <c r="G34" s="231"/>
      <c r="H34" s="362" t="s">
        <v>129</v>
      </c>
      <c r="I34" s="362"/>
      <c r="J34" s="362"/>
      <c r="K34" s="362"/>
      <c r="L34" s="201"/>
      <c r="M34" s="251">
        <f>IF(AND(F13&gt;0,F13&lt;501),K29,0)+IF(AND(F13&gt;500,F13&lt;1001),K30,0)+IF(AND(F13&gt;1000,F13&lt;1501),K31,0)+IF(AND(F13&gt;1500,F13&lt;2001),K32,0)+IF(F13&gt;2000,K33,0)</f>
        <v>1.4E-2</v>
      </c>
      <c r="N34" s="201"/>
      <c r="O34" s="201"/>
      <c r="P34" s="201"/>
      <c r="Q34" s="201"/>
      <c r="R34" s="201"/>
      <c r="S34" s="201"/>
      <c r="T34" s="201"/>
    </row>
    <row r="35" spans="1:20" s="205" customFormat="1" ht="14.45" customHeight="1" x14ac:dyDescent="0.45">
      <c r="A35" s="229" t="s">
        <v>31</v>
      </c>
      <c r="B35" s="204"/>
      <c r="C35" s="278" t="s">
        <v>7</v>
      </c>
      <c r="D35" s="237">
        <f>F12*D14*D15</f>
        <v>3200</v>
      </c>
      <c r="E35" s="204"/>
      <c r="F35" s="231"/>
      <c r="G35" s="231"/>
      <c r="H35" s="362"/>
      <c r="I35" s="362"/>
      <c r="J35" s="362"/>
      <c r="K35" s="362"/>
      <c r="L35" s="253"/>
      <c r="M35" s="253"/>
      <c r="N35" s="201"/>
      <c r="O35" s="201"/>
      <c r="P35" s="201"/>
      <c r="Q35" s="201"/>
      <c r="R35" s="201"/>
      <c r="S35" s="201"/>
      <c r="T35" s="201"/>
    </row>
    <row r="36" spans="1:20" s="205" customFormat="1" x14ac:dyDescent="0.45">
      <c r="A36" s="229" t="s">
        <v>32</v>
      </c>
      <c r="B36" s="204"/>
      <c r="C36" s="278" t="s">
        <v>7</v>
      </c>
      <c r="D36" s="237">
        <f>D16</f>
        <v>480</v>
      </c>
      <c r="E36" s="204"/>
      <c r="F36" s="279"/>
      <c r="G36" s="231"/>
      <c r="H36" s="255" t="s">
        <v>142</v>
      </c>
      <c r="I36" s="201"/>
      <c r="J36" s="204"/>
      <c r="K36" s="201"/>
      <c r="L36" s="201"/>
      <c r="M36" s="256">
        <f>M34*F9</f>
        <v>490</v>
      </c>
      <c r="N36" s="201"/>
      <c r="O36" s="201"/>
      <c r="P36" s="201"/>
      <c r="Q36" s="201"/>
      <c r="R36" s="201"/>
      <c r="S36" s="201"/>
      <c r="T36" s="201"/>
    </row>
    <row r="37" spans="1:20" s="205" customFormat="1" x14ac:dyDescent="0.45">
      <c r="A37" s="229" t="str">
        <f>A17</f>
        <v>Salaire du conducteur</v>
      </c>
      <c r="B37" s="204"/>
      <c r="C37" s="278" t="s">
        <v>7</v>
      </c>
      <c r="D37" s="237">
        <f>F12*D17</f>
        <v>2000</v>
      </c>
      <c r="E37" s="204"/>
      <c r="F37" s="231"/>
      <c r="G37" s="279"/>
      <c r="H37" s="255" t="s">
        <v>141</v>
      </c>
      <c r="I37" s="201"/>
      <c r="J37" s="204"/>
      <c r="K37" s="201"/>
      <c r="L37" s="201"/>
      <c r="M37" s="257">
        <f>M36/F12</f>
        <v>4.9000000000000004</v>
      </c>
      <c r="N37" s="201"/>
      <c r="O37" s="201"/>
      <c r="P37" s="201"/>
      <c r="Q37" s="201"/>
      <c r="R37" s="201"/>
      <c r="S37" s="201"/>
      <c r="T37" s="201"/>
    </row>
    <row r="38" spans="1:20" s="205" customFormat="1" x14ac:dyDescent="0.45">
      <c r="A38" s="229" t="str">
        <f>A18</f>
        <v>Entretien et réparation</v>
      </c>
      <c r="B38" s="204"/>
      <c r="C38" s="278" t="s">
        <v>7</v>
      </c>
      <c r="D38" s="237">
        <f>D18*F12/D12</f>
        <v>200</v>
      </c>
      <c r="E38" s="204"/>
      <c r="F38" s="237">
        <f>F18</f>
        <v>490</v>
      </c>
      <c r="G38" s="231"/>
      <c r="H38" s="275"/>
      <c r="I38" s="275"/>
      <c r="J38" s="275"/>
      <c r="K38" s="275"/>
      <c r="L38" s="275"/>
      <c r="M38" s="275"/>
      <c r="N38" s="275"/>
      <c r="O38" s="201"/>
      <c r="P38" s="201"/>
      <c r="Q38" s="201"/>
      <c r="R38" s="201"/>
      <c r="S38" s="201"/>
      <c r="T38" s="201"/>
    </row>
    <row r="39" spans="1:20" s="205" customFormat="1" x14ac:dyDescent="0.45">
      <c r="A39" s="280" t="s">
        <v>33</v>
      </c>
      <c r="B39" s="204"/>
      <c r="C39" s="278" t="s">
        <v>7</v>
      </c>
      <c r="D39" s="237">
        <f>SUM(D35:D38)</f>
        <v>5880</v>
      </c>
      <c r="E39" s="267"/>
      <c r="F39" s="237">
        <f>SUM(F35:F38)</f>
        <v>490</v>
      </c>
      <c r="G39" s="242"/>
      <c r="H39" s="367" t="s">
        <v>103</v>
      </c>
      <c r="I39" s="367"/>
      <c r="J39" s="367"/>
      <c r="K39" s="367"/>
      <c r="L39" s="367"/>
      <c r="M39" s="367"/>
      <c r="N39" s="367"/>
      <c r="O39" s="367"/>
      <c r="P39" s="367"/>
      <c r="Q39" s="367"/>
      <c r="R39" s="367"/>
      <c r="S39" s="201"/>
      <c r="T39" s="201"/>
    </row>
    <row r="40" spans="1:20" s="205" customFormat="1" ht="13.25" customHeight="1" x14ac:dyDescent="0.45">
      <c r="A40" s="270" t="s">
        <v>136</v>
      </c>
      <c r="B40" s="270"/>
      <c r="C40" s="229" t="s">
        <v>20</v>
      </c>
      <c r="D40" s="271">
        <f>D39/F12</f>
        <v>58.8</v>
      </c>
      <c r="E40" s="269"/>
      <c r="F40" s="271">
        <f>F39/F12</f>
        <v>4.9000000000000004</v>
      </c>
      <c r="G40" s="242"/>
      <c r="H40" s="367"/>
      <c r="I40" s="367"/>
      <c r="J40" s="367"/>
      <c r="K40" s="367"/>
      <c r="L40" s="367"/>
      <c r="M40" s="367"/>
      <c r="N40" s="367"/>
      <c r="O40" s="367"/>
      <c r="P40" s="367"/>
      <c r="Q40" s="367"/>
      <c r="R40" s="367"/>
      <c r="S40" s="201"/>
      <c r="T40" s="201"/>
    </row>
    <row r="41" spans="1:20" s="205" customFormat="1" ht="13.25" customHeight="1" x14ac:dyDescent="0.45">
      <c r="A41" s="204"/>
      <c r="B41" s="204"/>
      <c r="C41" s="204"/>
      <c r="D41" s="277"/>
      <c r="E41" s="267"/>
      <c r="F41" s="277"/>
      <c r="G41" s="276"/>
      <c r="H41" s="367"/>
      <c r="I41" s="367"/>
      <c r="J41" s="367"/>
      <c r="K41" s="367"/>
      <c r="L41" s="367"/>
      <c r="M41" s="367"/>
      <c r="N41" s="367"/>
      <c r="O41" s="367"/>
      <c r="P41" s="367"/>
      <c r="Q41" s="367"/>
      <c r="R41" s="367"/>
      <c r="S41" s="201"/>
      <c r="T41" s="201"/>
    </row>
    <row r="42" spans="1:20" s="205" customFormat="1" x14ac:dyDescent="0.45">
      <c r="A42" s="281" t="s">
        <v>35</v>
      </c>
      <c r="B42" s="281"/>
      <c r="C42" s="281" t="s">
        <v>20</v>
      </c>
      <c r="D42" s="282">
        <f>D31+D40</f>
        <v>97.712807067336911</v>
      </c>
      <c r="E42" s="283"/>
      <c r="F42" s="282">
        <f>F31+F40</f>
        <v>42.443556446995068</v>
      </c>
      <c r="G42" s="277"/>
      <c r="H42" s="356" t="s">
        <v>100</v>
      </c>
      <c r="I42" s="356"/>
      <c r="J42" s="356"/>
      <c r="K42" s="356"/>
      <c r="L42" s="356"/>
      <c r="M42" s="356"/>
      <c r="N42" s="356"/>
      <c r="O42" s="356"/>
      <c r="P42" s="356"/>
      <c r="Q42" s="356"/>
      <c r="R42" s="356"/>
      <c r="S42" s="201"/>
      <c r="T42" s="201"/>
    </row>
    <row r="43" spans="1:20" s="205" customFormat="1" x14ac:dyDescent="0.45">
      <c r="A43" s="204"/>
      <c r="B43" s="204"/>
      <c r="C43" s="204"/>
      <c r="D43" s="277"/>
      <c r="E43" s="204"/>
      <c r="F43" s="231"/>
      <c r="G43" s="284"/>
      <c r="H43" s="357"/>
      <c r="I43" s="357"/>
      <c r="J43" s="357"/>
      <c r="K43" s="357"/>
      <c r="L43" s="357"/>
      <c r="M43" s="357"/>
      <c r="N43" s="357"/>
      <c r="O43" s="357"/>
      <c r="P43" s="357"/>
      <c r="Q43" s="357"/>
      <c r="R43" s="357"/>
      <c r="S43" s="201"/>
      <c r="T43" s="201"/>
    </row>
    <row r="44" spans="1:20" s="205" customFormat="1" x14ac:dyDescent="0.45">
      <c r="A44" s="220" t="s">
        <v>36</v>
      </c>
      <c r="B44" s="220"/>
      <c r="C44" s="220" t="s">
        <v>20</v>
      </c>
      <c r="D44" s="285">
        <f>D42+F42</f>
        <v>140.15636351433199</v>
      </c>
      <c r="E44" s="204"/>
      <c r="F44" s="231"/>
      <c r="G44" s="231"/>
      <c r="H44" s="286" t="s">
        <v>34</v>
      </c>
      <c r="I44" s="214"/>
      <c r="J44" s="214"/>
      <c r="K44" s="214"/>
      <c r="L44" s="214"/>
      <c r="M44" s="214"/>
      <c r="N44" s="214"/>
      <c r="O44" s="214"/>
      <c r="P44" s="214"/>
      <c r="Q44" s="214"/>
      <c r="R44" s="214"/>
      <c r="S44" s="201"/>
      <c r="T44" s="201"/>
    </row>
    <row r="45" spans="1:20" s="205" customFormat="1" ht="14.65" thickBot="1" x14ac:dyDescent="0.5">
      <c r="A45" s="235"/>
      <c r="B45" s="235"/>
      <c r="C45" s="235"/>
      <c r="D45" s="274"/>
      <c r="E45" s="235"/>
      <c r="F45" s="287"/>
      <c r="G45" s="231"/>
      <c r="H45" s="201"/>
      <c r="I45" s="360" t="s">
        <v>108</v>
      </c>
      <c r="J45" s="360"/>
      <c r="K45" s="360"/>
      <c r="L45" s="360"/>
      <c r="M45" s="360"/>
      <c r="N45" s="360"/>
      <c r="O45" s="360"/>
      <c r="P45" s="360"/>
      <c r="Q45" s="360"/>
      <c r="R45" s="360"/>
      <c r="S45" s="201"/>
      <c r="T45" s="201"/>
    </row>
    <row r="46" spans="1:20" s="205" customFormat="1" ht="14.65" thickBot="1" x14ac:dyDescent="0.5">
      <c r="A46" s="204"/>
      <c r="B46" s="204"/>
      <c r="C46" s="204"/>
      <c r="D46" s="277"/>
      <c r="E46" s="204"/>
      <c r="F46" s="231"/>
      <c r="G46" s="231"/>
      <c r="H46" s="288">
        <f>((D31+(F30/F12)+(((F12*D14*D15)+(F12*D14*D15*15%)+(F12*D17)+(D18*F12/D12))/F12)+(((IF(AND(F13&gt;0,F13&lt;501),K29,0)+IF(AND(F13&gt;500,F13&lt;1001),K30,0)+IF(AND(F13&gt;1000,F13&lt;1501),K31,0)+IF(AND(F13&gt;1500,F13&lt;2001),K32,0)+IF(F13&gt;2000,K33,0))*F9/F12)))/F24)</f>
        <v>92.582728483226191</v>
      </c>
      <c r="I46" s="332">
        <v>50</v>
      </c>
      <c r="J46" s="332">
        <v>100</v>
      </c>
      <c r="K46" s="332">
        <v>150</v>
      </c>
      <c r="L46" s="332">
        <v>200</v>
      </c>
      <c r="M46" s="332">
        <v>250</v>
      </c>
      <c r="N46" s="332">
        <v>300</v>
      </c>
      <c r="O46" s="332">
        <v>350</v>
      </c>
      <c r="P46" s="332">
        <v>400</v>
      </c>
      <c r="Q46" s="332">
        <v>450</v>
      </c>
      <c r="R46" s="333">
        <v>500</v>
      </c>
      <c r="S46" s="201"/>
      <c r="T46" s="201"/>
    </row>
    <row r="47" spans="1:20" s="205" customFormat="1" x14ac:dyDescent="0.45">
      <c r="A47" s="245" t="s">
        <v>37</v>
      </c>
      <c r="B47" s="201"/>
      <c r="C47" s="201"/>
      <c r="D47" s="201"/>
      <c r="E47" s="201"/>
      <c r="F47" s="201"/>
      <c r="G47" s="368" t="s">
        <v>107</v>
      </c>
      <c r="H47" s="334">
        <v>5</v>
      </c>
      <c r="I47" s="289">
        <f t="dataTable" ref="I47:R53" dt2D="1" dtr="1" r1="F12" r2="F21"/>
        <v>149.59203088134566</v>
      </c>
      <c r="J47" s="289">
        <v>120.35754702819403</v>
      </c>
      <c r="K47" s="289">
        <v>112.41606815400053</v>
      </c>
      <c r="L47" s="289">
        <v>107.54365417847525</v>
      </c>
      <c r="M47" s="289">
        <v>105.22132215211242</v>
      </c>
      <c r="N47" s="289">
        <v>101.66937960469608</v>
      </c>
      <c r="O47" s="289">
        <v>99.132277785112976</v>
      </c>
      <c r="P47" s="289">
        <v>97.229451420425633</v>
      </c>
      <c r="Q47" s="289">
        <v>95.749475359002162</v>
      </c>
      <c r="R47" s="290">
        <v>94.565494509863385</v>
      </c>
      <c r="S47" s="201"/>
      <c r="T47" s="201"/>
    </row>
    <row r="48" spans="1:20" s="205" customFormat="1" x14ac:dyDescent="0.45">
      <c r="A48" s="281" t="s">
        <v>38</v>
      </c>
      <c r="B48" s="281"/>
      <c r="C48" s="281" t="s">
        <v>39</v>
      </c>
      <c r="D48" s="282">
        <f>D42/D24</f>
        <v>64.545897590472578</v>
      </c>
      <c r="E48" s="291"/>
      <c r="F48" s="282">
        <f>F42/F24</f>
        <v>28.036830892753621</v>
      </c>
      <c r="G48" s="368"/>
      <c r="H48" s="334">
        <v>5.5</v>
      </c>
      <c r="I48" s="289">
        <v>135.99275534667785</v>
      </c>
      <c r="J48" s="289">
        <v>109.41595184381273</v>
      </c>
      <c r="K48" s="289">
        <v>102.19642559454591</v>
      </c>
      <c r="L48" s="289">
        <v>97.766958344068399</v>
      </c>
      <c r="M48" s="289">
        <v>95.655747411011276</v>
      </c>
      <c r="N48" s="289">
        <v>92.426708731541879</v>
      </c>
      <c r="O48" s="289">
        <v>90.120252531920883</v>
      </c>
      <c r="P48" s="289">
        <v>88.390410382205118</v>
      </c>
      <c r="Q48" s="289">
        <v>87.04497759909286</v>
      </c>
      <c r="R48" s="290">
        <v>85.96863137260307</v>
      </c>
      <c r="S48" s="201"/>
      <c r="T48" s="201"/>
    </row>
    <row r="49" spans="1:28" s="205" customFormat="1" x14ac:dyDescent="0.45">
      <c r="A49" s="292" t="s">
        <v>123</v>
      </c>
      <c r="B49" s="292"/>
      <c r="C49" s="292" t="s">
        <v>39</v>
      </c>
      <c r="D49" s="293">
        <f>D44/D24</f>
        <v>92.582728483226205</v>
      </c>
      <c r="E49" s="294"/>
      <c r="F49" s="294"/>
      <c r="G49" s="368"/>
      <c r="H49" s="334">
        <v>6</v>
      </c>
      <c r="I49" s="289">
        <v>124.66002573445472</v>
      </c>
      <c r="J49" s="289">
        <v>100.29795585682837</v>
      </c>
      <c r="K49" s="289">
        <v>93.680056795000453</v>
      </c>
      <c r="L49" s="289">
        <v>89.619711815396059</v>
      </c>
      <c r="M49" s="289">
        <v>87.684435126760363</v>
      </c>
      <c r="N49" s="289">
        <v>84.724483003913406</v>
      </c>
      <c r="O49" s="289">
        <v>82.610231487594163</v>
      </c>
      <c r="P49" s="289">
        <v>81.024542850354706</v>
      </c>
      <c r="Q49" s="289">
        <v>79.791229465835144</v>
      </c>
      <c r="R49" s="290">
        <v>78.804578758219492</v>
      </c>
      <c r="S49" s="201"/>
      <c r="T49" s="201"/>
      <c r="X49" s="295"/>
      <c r="Y49" s="295"/>
      <c r="Z49" s="295"/>
      <c r="AA49" s="295"/>
      <c r="AB49" s="295"/>
    </row>
    <row r="50" spans="1:28" s="295" customFormat="1" ht="14.65" thickBot="1" x14ac:dyDescent="0.5">
      <c r="A50" s="296"/>
      <c r="B50" s="296"/>
      <c r="C50" s="296"/>
      <c r="D50" s="297"/>
      <c r="E50" s="296"/>
      <c r="F50" s="298"/>
      <c r="G50" s="368"/>
      <c r="H50" s="334">
        <v>6.5</v>
      </c>
      <c r="I50" s="289">
        <v>115.07079298565051</v>
      </c>
      <c r="J50" s="289">
        <v>92.582728483226191</v>
      </c>
      <c r="K50" s="289">
        <v>86.473898580000423</v>
      </c>
      <c r="L50" s="289">
        <v>82.72588782959636</v>
      </c>
      <c r="M50" s="289">
        <v>80.939478578548034</v>
      </c>
      <c r="N50" s="289">
        <v>78.207215080535462</v>
      </c>
      <c r="O50" s="289">
        <v>76.255598296240763</v>
      </c>
      <c r="P50" s="289">
        <v>74.791885708019734</v>
      </c>
      <c r="Q50" s="289">
        <v>73.65344258384782</v>
      </c>
      <c r="R50" s="290">
        <v>72.742688084510306</v>
      </c>
      <c r="S50" s="201"/>
      <c r="T50" s="201"/>
      <c r="U50" s="205"/>
      <c r="V50" s="205"/>
      <c r="X50" s="205"/>
      <c r="Y50" s="205"/>
      <c r="Z50" s="205"/>
      <c r="AA50" s="205"/>
      <c r="AB50" s="205"/>
    </row>
    <row r="51" spans="1:28" s="205" customFormat="1" x14ac:dyDescent="0.45">
      <c r="A51" s="299"/>
      <c r="B51" s="300"/>
      <c r="C51" s="300"/>
      <c r="D51" s="301"/>
      <c r="E51" s="300"/>
      <c r="F51" s="302"/>
      <c r="G51" s="368"/>
      <c r="H51" s="334">
        <v>7</v>
      </c>
      <c r="I51" s="289">
        <v>106.85145062953261</v>
      </c>
      <c r="J51" s="289">
        <v>85.969676448710018</v>
      </c>
      <c r="K51" s="289">
        <v>80.297191538571809</v>
      </c>
      <c r="L51" s="289">
        <v>76.816895841768044</v>
      </c>
      <c r="M51" s="289">
        <v>75.158087251508874</v>
      </c>
      <c r="N51" s="289">
        <v>72.620985431925774</v>
      </c>
      <c r="O51" s="289">
        <v>70.808769846509279</v>
      </c>
      <c r="P51" s="289">
        <v>69.449608157446889</v>
      </c>
      <c r="Q51" s="289">
        <v>68.39248239928726</v>
      </c>
      <c r="R51" s="290">
        <v>67.54678179275956</v>
      </c>
      <c r="S51" s="201"/>
      <c r="T51" s="201"/>
    </row>
    <row r="52" spans="1:28" s="205" customFormat="1" x14ac:dyDescent="0.45">
      <c r="A52" s="303"/>
      <c r="B52" s="201"/>
      <c r="C52" s="201"/>
      <c r="D52" s="304"/>
      <c r="E52" s="201"/>
      <c r="F52" s="259"/>
      <c r="G52" s="368"/>
      <c r="H52" s="334">
        <v>7.5</v>
      </c>
      <c r="I52" s="289">
        <v>99.728020587563776</v>
      </c>
      <c r="J52" s="289">
        <v>80.238364685462685</v>
      </c>
      <c r="K52" s="289">
        <v>74.944045436000351</v>
      </c>
      <c r="L52" s="289">
        <v>71.695769452316839</v>
      </c>
      <c r="M52" s="289">
        <v>70.14754810140829</v>
      </c>
      <c r="N52" s="289">
        <v>67.779586403130722</v>
      </c>
      <c r="O52" s="289">
        <v>66.088185190075322</v>
      </c>
      <c r="P52" s="289">
        <v>64.819634280283765</v>
      </c>
      <c r="Q52" s="289">
        <v>63.832983572668105</v>
      </c>
      <c r="R52" s="290">
        <v>63.043663006575592</v>
      </c>
      <c r="S52" s="201"/>
      <c r="T52" s="201"/>
    </row>
    <row r="53" spans="1:28" s="205" customFormat="1" ht="13.25" customHeight="1" thickBot="1" x14ac:dyDescent="0.5">
      <c r="A53" s="204"/>
      <c r="B53" s="204"/>
      <c r="C53" s="204"/>
      <c r="D53" s="277"/>
      <c r="E53" s="204"/>
      <c r="F53" s="231"/>
      <c r="G53" s="368"/>
      <c r="H53" s="335">
        <v>8</v>
      </c>
      <c r="I53" s="305">
        <v>93.495019300841037</v>
      </c>
      <c r="J53" s="305">
        <v>75.223466892621275</v>
      </c>
      <c r="K53" s="305">
        <v>70.260042596250329</v>
      </c>
      <c r="L53" s="305">
        <v>67.214783861547048</v>
      </c>
      <c r="M53" s="305">
        <v>65.763326345070269</v>
      </c>
      <c r="N53" s="305">
        <v>63.543362252935054</v>
      </c>
      <c r="O53" s="305">
        <v>61.957673615695619</v>
      </c>
      <c r="P53" s="305">
        <v>60.768407137766026</v>
      </c>
      <c r="Q53" s="305">
        <v>59.843422099376355</v>
      </c>
      <c r="R53" s="306">
        <v>59.103434068664619</v>
      </c>
      <c r="S53" s="201"/>
      <c r="T53" s="201"/>
    </row>
    <row r="54" spans="1:28" s="205" customFormat="1" x14ac:dyDescent="0.45">
      <c r="A54" s="307" t="s">
        <v>41</v>
      </c>
      <c r="B54" s="308"/>
      <c r="C54" s="308"/>
      <c r="D54" s="309"/>
      <c r="E54" s="310" t="s">
        <v>42</v>
      </c>
      <c r="F54" s="311"/>
      <c r="G54" s="228"/>
      <c r="H54" s="312"/>
      <c r="I54" s="313"/>
      <c r="J54" s="313"/>
      <c r="K54" s="313"/>
      <c r="L54" s="313"/>
      <c r="M54" s="313"/>
      <c r="N54" s="313"/>
      <c r="O54" s="313"/>
      <c r="P54" s="313"/>
      <c r="Q54" s="313"/>
      <c r="R54" s="313"/>
      <c r="S54" s="201"/>
      <c r="T54" s="201"/>
    </row>
    <row r="55" spans="1:28" s="205" customFormat="1" x14ac:dyDescent="0.45">
      <c r="A55" s="314" t="s">
        <v>124</v>
      </c>
      <c r="B55" s="308"/>
      <c r="C55" s="308"/>
      <c r="D55" s="309"/>
      <c r="E55" s="308"/>
      <c r="F55" s="309"/>
      <c r="G55" s="228"/>
      <c r="H55" s="201"/>
      <c r="I55" s="201"/>
      <c r="J55" s="201"/>
      <c r="K55" s="201"/>
      <c r="L55" s="201"/>
      <c r="M55" s="201"/>
      <c r="N55" s="201"/>
      <c r="O55" s="201"/>
      <c r="P55" s="201"/>
      <c r="Q55" s="201"/>
      <c r="R55" s="201"/>
      <c r="S55" s="201"/>
      <c r="T55" s="201"/>
    </row>
    <row r="56" spans="1:28" s="205" customFormat="1" x14ac:dyDescent="0.45">
      <c r="A56" s="366"/>
      <c r="B56" s="366"/>
      <c r="C56" s="366"/>
      <c r="D56" s="366"/>
      <c r="E56" s="366"/>
      <c r="F56" s="366"/>
      <c r="G56" s="231"/>
      <c r="H56" s="356" t="s">
        <v>101</v>
      </c>
      <c r="I56" s="356"/>
      <c r="J56" s="356"/>
      <c r="K56" s="356"/>
      <c r="L56" s="356"/>
      <c r="M56" s="356"/>
      <c r="N56" s="356"/>
      <c r="O56" s="356"/>
      <c r="P56" s="356"/>
      <c r="Q56" s="356"/>
      <c r="R56" s="356"/>
      <c r="S56" s="201"/>
      <c r="T56" s="201"/>
    </row>
    <row r="57" spans="1:28" s="205" customFormat="1" x14ac:dyDescent="0.45">
      <c r="A57" s="366"/>
      <c r="B57" s="366"/>
      <c r="C57" s="366"/>
      <c r="D57" s="366"/>
      <c r="E57" s="366"/>
      <c r="F57" s="366"/>
      <c r="G57" s="231"/>
      <c r="H57" s="357"/>
      <c r="I57" s="357"/>
      <c r="J57" s="357"/>
      <c r="K57" s="357"/>
      <c r="L57" s="357"/>
      <c r="M57" s="357"/>
      <c r="N57" s="357"/>
      <c r="O57" s="357"/>
      <c r="P57" s="357"/>
      <c r="Q57" s="357"/>
      <c r="R57" s="357"/>
      <c r="S57" s="201"/>
      <c r="T57" s="201"/>
      <c r="V57" s="295"/>
    </row>
    <row r="58" spans="1:28" s="205" customFormat="1" ht="14.65" thickBot="1" x14ac:dyDescent="0.5">
      <c r="A58" s="366"/>
      <c r="B58" s="366"/>
      <c r="C58" s="366"/>
      <c r="D58" s="366"/>
      <c r="E58" s="366"/>
      <c r="F58" s="366"/>
      <c r="G58" s="231"/>
      <c r="H58" s="201"/>
      <c r="I58" s="201"/>
      <c r="J58" s="201"/>
      <c r="K58" s="201"/>
      <c r="L58" s="201"/>
      <c r="M58" s="201"/>
      <c r="N58" s="201"/>
      <c r="O58" s="201"/>
      <c r="P58" s="201"/>
      <c r="Q58" s="201"/>
      <c r="R58" s="201"/>
      <c r="S58" s="201"/>
      <c r="T58" s="201"/>
    </row>
    <row r="59" spans="1:28" s="205" customFormat="1" ht="13.25" customHeight="1" x14ac:dyDescent="0.45">
      <c r="A59" s="201"/>
      <c r="B59" s="201"/>
      <c r="C59" s="201"/>
      <c r="D59" s="201"/>
      <c r="E59" s="201"/>
      <c r="F59" s="201"/>
      <c r="G59" s="231"/>
      <c r="H59" s="315" t="s">
        <v>40</v>
      </c>
      <c r="I59" s="316"/>
      <c r="J59" s="317"/>
      <c r="K59" s="317"/>
      <c r="L59" s="317"/>
      <c r="M59" s="317"/>
      <c r="N59" s="317"/>
      <c r="O59" s="317"/>
      <c r="P59" s="318" t="str">
        <f>F7</f>
        <v>Labour</v>
      </c>
      <c r="Q59" s="319"/>
      <c r="R59" s="319"/>
      <c r="S59" s="201"/>
      <c r="T59" s="201"/>
    </row>
    <row r="60" spans="1:28" s="205" customFormat="1" ht="13.25" customHeight="1" x14ac:dyDescent="0.45">
      <c r="A60" s="201"/>
      <c r="B60" s="201"/>
      <c r="C60" s="201"/>
      <c r="D60" s="201"/>
      <c r="E60" s="201"/>
      <c r="F60" s="201"/>
      <c r="G60" s="231"/>
      <c r="H60" s="201"/>
      <c r="I60" s="201"/>
      <c r="J60" s="201"/>
      <c r="K60" s="201"/>
      <c r="L60" s="201"/>
      <c r="M60" s="201"/>
      <c r="N60" s="201"/>
      <c r="O60" s="201"/>
      <c r="P60" s="201"/>
      <c r="Q60" s="201"/>
      <c r="R60" s="201"/>
      <c r="S60" s="201"/>
      <c r="T60" s="201"/>
    </row>
    <row r="61" spans="1:28" s="205" customFormat="1" ht="13.25" customHeight="1" x14ac:dyDescent="0.45">
      <c r="A61" s="201"/>
      <c r="B61" s="201"/>
      <c r="C61" s="201"/>
      <c r="D61" s="201"/>
      <c r="E61" s="201"/>
      <c r="F61" s="201"/>
      <c r="G61" s="231"/>
      <c r="H61" s="229" t="s">
        <v>128</v>
      </c>
      <c r="I61" s="204"/>
      <c r="J61" s="204"/>
      <c r="K61" s="201"/>
      <c r="L61" s="201"/>
      <c r="M61" s="201"/>
      <c r="N61" s="201"/>
      <c r="O61" s="201"/>
      <c r="P61" s="336">
        <v>100</v>
      </c>
      <c r="Q61" s="320" t="s">
        <v>43</v>
      </c>
      <c r="R61" s="231"/>
      <c r="S61" s="201"/>
      <c r="T61" s="201"/>
      <c r="U61" s="295"/>
    </row>
    <row r="62" spans="1:28" s="205" customFormat="1" x14ac:dyDescent="0.45">
      <c r="A62" s="201"/>
      <c r="B62" s="201"/>
      <c r="C62" s="201"/>
      <c r="D62" s="201"/>
      <c r="E62" s="201"/>
      <c r="F62" s="201"/>
      <c r="G62" s="231"/>
      <c r="H62" s="229" t="str">
        <f>A27</f>
        <v>Coûts de propriété (fixes)</v>
      </c>
      <c r="I62" s="204"/>
      <c r="J62" s="204"/>
      <c r="K62" s="201"/>
      <c r="L62" s="201"/>
      <c r="M62" s="201"/>
      <c r="N62" s="201"/>
      <c r="O62" s="358">
        <f>F30</f>
        <v>3754.3556446995067</v>
      </c>
      <c r="P62" s="358"/>
      <c r="Q62" s="320" t="s">
        <v>44</v>
      </c>
      <c r="R62" s="231"/>
      <c r="S62" s="201"/>
      <c r="T62" s="201"/>
    </row>
    <row r="63" spans="1:28" s="205" customFormat="1" x14ac:dyDescent="0.45">
      <c r="A63" s="201"/>
      <c r="B63" s="201"/>
      <c r="C63" s="201"/>
      <c r="D63" s="201"/>
      <c r="E63" s="201"/>
      <c r="F63" s="201"/>
      <c r="G63" s="231"/>
      <c r="H63" s="229" t="str">
        <f>A34</f>
        <v>Coûts d'utilisation (variables)</v>
      </c>
      <c r="I63" s="204"/>
      <c r="J63" s="204"/>
      <c r="K63" s="201"/>
      <c r="L63" s="201"/>
      <c r="M63" s="201"/>
      <c r="N63" s="201"/>
      <c r="O63" s="359">
        <f>(D40+F40)/F24</f>
        <v>42.078145126663806</v>
      </c>
      <c r="P63" s="359"/>
      <c r="Q63" s="320" t="s">
        <v>43</v>
      </c>
      <c r="R63" s="231"/>
      <c r="S63" s="201"/>
      <c r="T63" s="300"/>
    </row>
    <row r="64" spans="1:28" s="205" customFormat="1" x14ac:dyDescent="0.45">
      <c r="A64" s="201"/>
      <c r="B64" s="201"/>
      <c r="C64" s="201"/>
      <c r="D64" s="201"/>
      <c r="E64" s="201"/>
      <c r="F64" s="201"/>
      <c r="G64" s="309"/>
      <c r="H64" s="264"/>
      <c r="I64" s="204"/>
      <c r="J64" s="204"/>
      <c r="K64" s="201"/>
      <c r="L64" s="201"/>
      <c r="M64" s="201"/>
      <c r="N64" s="201"/>
      <c r="O64" s="201"/>
      <c r="P64" s="285"/>
      <c r="Q64" s="320"/>
      <c r="R64" s="231"/>
      <c r="S64" s="201"/>
      <c r="T64" s="201"/>
    </row>
    <row r="65" spans="1:21" s="205" customFormat="1" ht="13.25" customHeight="1" x14ac:dyDescent="0.45">
      <c r="A65" s="201"/>
      <c r="B65" s="201"/>
      <c r="C65" s="201"/>
      <c r="D65" s="201"/>
      <c r="E65" s="201"/>
      <c r="F65" s="201"/>
      <c r="G65" s="321"/>
      <c r="H65" s="322"/>
      <c r="I65" s="225"/>
      <c r="J65" s="225"/>
      <c r="K65" s="225"/>
      <c r="L65" s="225"/>
      <c r="M65" s="225"/>
      <c r="N65" s="225"/>
      <c r="O65" s="225"/>
      <c r="P65" s="323"/>
      <c r="Q65" s="324"/>
      <c r="R65" s="227"/>
      <c r="S65" s="300"/>
      <c r="T65" s="201"/>
    </row>
    <row r="66" spans="1:21" s="205" customFormat="1" ht="13.25" customHeight="1" x14ac:dyDescent="0.45">
      <c r="A66" s="201"/>
      <c r="B66" s="201"/>
      <c r="C66" s="201"/>
      <c r="D66" s="201"/>
      <c r="E66" s="201"/>
      <c r="F66" s="201"/>
      <c r="G66" s="325"/>
      <c r="H66" s="229"/>
      <c r="I66" s="204"/>
      <c r="J66" s="326"/>
      <c r="K66" s="204"/>
      <c r="L66" s="204"/>
      <c r="M66" s="204"/>
      <c r="N66" s="204"/>
      <c r="O66" s="204"/>
      <c r="P66" s="327">
        <f>IF((O62/(P61-O63))&gt;0,O62/(P61-O63),"S.O.")</f>
        <v>64.817600418866945</v>
      </c>
      <c r="Q66" s="363" t="s">
        <v>45</v>
      </c>
      <c r="R66" s="363"/>
      <c r="S66" s="201"/>
      <c r="T66" s="201"/>
    </row>
    <row r="67" spans="1:21" s="205" customFormat="1" ht="13.25" customHeight="1" thickBot="1" x14ac:dyDescent="0.5">
      <c r="A67" s="201"/>
      <c r="B67" s="201"/>
      <c r="C67" s="201"/>
      <c r="D67" s="201"/>
      <c r="E67" s="201"/>
      <c r="F67" s="201"/>
      <c r="G67" s="259"/>
      <c r="H67" s="296"/>
      <c r="I67" s="296"/>
      <c r="J67" s="296"/>
      <c r="K67" s="296"/>
      <c r="L67" s="296"/>
      <c r="M67" s="296"/>
      <c r="N67" s="296"/>
      <c r="O67" s="296"/>
      <c r="P67" s="296"/>
      <c r="Q67" s="296"/>
      <c r="R67" s="298"/>
      <c r="S67" s="201"/>
      <c r="T67" s="201"/>
    </row>
    <row r="68" spans="1:21" s="205" customFormat="1" ht="13.25" customHeight="1" x14ac:dyDescent="0.45">
      <c r="G68" s="328"/>
    </row>
    <row r="69" spans="1:21" s="205" customFormat="1" ht="13.25" customHeight="1" x14ac:dyDescent="0.45">
      <c r="G69" s="328"/>
      <c r="H69" s="355"/>
      <c r="I69" s="355"/>
      <c r="J69" s="355"/>
      <c r="K69" s="355"/>
      <c r="L69" s="355"/>
      <c r="M69" s="355"/>
      <c r="N69" s="355"/>
      <c r="O69" s="355"/>
      <c r="P69" s="355"/>
      <c r="Q69" s="355"/>
      <c r="R69" s="355"/>
    </row>
    <row r="70" spans="1:21" s="205" customFormat="1" ht="13.25" customHeight="1" x14ac:dyDescent="0.45">
      <c r="G70" s="328"/>
      <c r="H70" s="355"/>
      <c r="I70" s="355"/>
      <c r="J70" s="355"/>
      <c r="K70" s="355"/>
      <c r="L70" s="355"/>
      <c r="M70" s="355"/>
      <c r="N70" s="355"/>
      <c r="O70" s="355"/>
      <c r="P70" s="355"/>
      <c r="Q70" s="355"/>
      <c r="R70" s="355"/>
    </row>
    <row r="71" spans="1:21" ht="13.25" customHeight="1" x14ac:dyDescent="0.45">
      <c r="H71" s="329"/>
      <c r="I71" s="329"/>
      <c r="J71" s="329"/>
      <c r="K71" s="329"/>
      <c r="L71" s="329"/>
      <c r="M71" s="329"/>
      <c r="N71" s="329"/>
      <c r="O71" s="329"/>
      <c r="P71" s="329"/>
      <c r="Q71" s="329"/>
      <c r="R71" s="329"/>
    </row>
    <row r="72" spans="1:21" ht="13.25" customHeight="1" x14ac:dyDescent="0.45"/>
    <row r="73" spans="1:21" ht="13.25" customHeight="1" x14ac:dyDescent="0.45"/>
    <row r="80" spans="1:21" x14ac:dyDescent="0.45">
      <c r="U80" s="303"/>
    </row>
    <row r="90" spans="8:8" x14ac:dyDescent="0.45">
      <c r="H90" s="331"/>
    </row>
    <row r="93" spans="8:8" ht="13.25" customHeight="1" x14ac:dyDescent="0.45"/>
    <row r="94" spans="8:8" ht="13.25" customHeight="1" x14ac:dyDescent="0.45"/>
    <row r="109" spans="8:8" x14ac:dyDescent="0.45">
      <c r="H109" s="331"/>
    </row>
  </sheetData>
  <sheetProtection password="C7B4" sheet="1" objects="1" scenarios="1"/>
  <mergeCells count="16">
    <mergeCell ref="G47:G53"/>
    <mergeCell ref="A56:F58"/>
    <mergeCell ref="H56:R57"/>
    <mergeCell ref="C3:E4"/>
    <mergeCell ref="H7:N9"/>
    <mergeCell ref="J12:L13"/>
    <mergeCell ref="H20:K21"/>
    <mergeCell ref="J27:L28"/>
    <mergeCell ref="H34:K35"/>
    <mergeCell ref="O62:P62"/>
    <mergeCell ref="O63:P63"/>
    <mergeCell ref="Q66:R66"/>
    <mergeCell ref="H69:R70"/>
    <mergeCell ref="H39:R41"/>
    <mergeCell ref="H42:R43"/>
    <mergeCell ref="I45:R45"/>
  </mergeCells>
  <pageMargins left="0.7" right="0.7" top="0.75" bottom="0.75" header="0.3" footer="0.3"/>
  <pageSetup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dimension ref="A1:K11"/>
  <sheetViews>
    <sheetView workbookViewId="0"/>
  </sheetViews>
  <sheetFormatPr baseColWidth="10" defaultRowHeight="14.25" x14ac:dyDescent="0.45"/>
  <sheetData>
    <row r="1" spans="1:11" x14ac:dyDescent="0.45">
      <c r="A1" s="127"/>
      <c r="B1" s="127"/>
      <c r="C1" s="127"/>
      <c r="D1" s="127"/>
      <c r="E1" s="127"/>
      <c r="F1" s="127"/>
      <c r="G1" s="127"/>
      <c r="H1" s="127"/>
      <c r="I1" s="127"/>
      <c r="J1" s="127"/>
      <c r="K1" s="127"/>
    </row>
    <row r="2" spans="1:11" ht="13.25" customHeight="1" x14ac:dyDescent="0.45">
      <c r="A2" s="372" t="s">
        <v>69</v>
      </c>
      <c r="B2" s="372"/>
      <c r="C2" s="372"/>
      <c r="D2" s="372"/>
      <c r="E2" s="372"/>
      <c r="F2" s="372"/>
      <c r="G2" s="372"/>
      <c r="H2" s="372"/>
      <c r="I2" s="372"/>
      <c r="J2" s="372"/>
      <c r="K2" s="372"/>
    </row>
    <row r="3" spans="1:11" x14ac:dyDescent="0.45">
      <c r="A3" s="383"/>
      <c r="B3" s="383"/>
      <c r="C3" s="383"/>
      <c r="D3" s="383"/>
      <c r="E3" s="383"/>
      <c r="F3" s="383"/>
      <c r="G3" s="383"/>
      <c r="H3" s="383"/>
      <c r="I3" s="383"/>
      <c r="J3" s="383"/>
      <c r="K3" s="383"/>
    </row>
    <row r="4" spans="1:11" x14ac:dyDescent="0.45">
      <c r="A4" s="127"/>
      <c r="B4" s="127"/>
      <c r="C4" s="127"/>
      <c r="D4" s="127"/>
      <c r="E4" s="127"/>
      <c r="F4" s="127"/>
      <c r="G4" s="127"/>
      <c r="H4" s="127"/>
      <c r="I4" s="127"/>
      <c r="J4" s="127"/>
      <c r="K4" s="127"/>
    </row>
    <row r="5" spans="1:11" x14ac:dyDescent="0.45">
      <c r="A5" s="60" t="s">
        <v>70</v>
      </c>
      <c r="B5" s="116"/>
      <c r="C5" s="116"/>
      <c r="D5" s="141"/>
      <c r="E5" s="116"/>
      <c r="F5" s="141"/>
      <c r="G5" s="172"/>
      <c r="H5" s="172"/>
      <c r="I5" s="172"/>
      <c r="J5" s="172"/>
      <c r="K5" s="172"/>
    </row>
    <row r="6" spans="1:11" x14ac:dyDescent="0.45">
      <c r="A6" s="60" t="s">
        <v>71</v>
      </c>
      <c r="B6" s="116"/>
      <c r="C6" s="116"/>
      <c r="D6" s="141"/>
      <c r="E6" s="116"/>
      <c r="F6" s="141"/>
      <c r="G6" s="172"/>
      <c r="H6" s="172"/>
      <c r="I6" s="172"/>
      <c r="J6" s="172"/>
      <c r="K6" s="172"/>
    </row>
    <row r="7" spans="1:11" x14ac:dyDescent="0.45">
      <c r="A7" s="60" t="s">
        <v>72</v>
      </c>
      <c r="B7" s="127"/>
      <c r="C7" s="127"/>
      <c r="D7" s="141"/>
      <c r="E7" s="116"/>
      <c r="F7" s="141"/>
      <c r="G7" s="172"/>
      <c r="H7" s="172"/>
      <c r="I7" s="172"/>
      <c r="J7" s="172"/>
      <c r="K7" s="172"/>
    </row>
    <row r="8" spans="1:11" x14ac:dyDescent="0.45">
      <c r="A8" s="60" t="s">
        <v>73</v>
      </c>
      <c r="B8" s="116"/>
      <c r="C8" s="116"/>
      <c r="D8" s="141"/>
      <c r="E8" s="116"/>
      <c r="F8" s="141"/>
      <c r="G8" s="172"/>
      <c r="H8" s="172"/>
      <c r="I8" s="172"/>
      <c r="J8" s="172"/>
      <c r="K8" s="172"/>
    </row>
    <row r="9" spans="1:11" x14ac:dyDescent="0.45">
      <c r="A9" s="60" t="s">
        <v>74</v>
      </c>
      <c r="B9" s="116"/>
      <c r="C9" s="116"/>
      <c r="D9" s="141"/>
      <c r="E9" s="116"/>
      <c r="F9" s="141"/>
      <c r="G9" s="172"/>
      <c r="H9" s="172"/>
      <c r="I9" s="172"/>
      <c r="J9" s="172"/>
      <c r="K9" s="172"/>
    </row>
    <row r="10" spans="1:11" x14ac:dyDescent="0.45">
      <c r="A10" s="60" t="s">
        <v>75</v>
      </c>
      <c r="B10" s="116"/>
      <c r="C10" s="116"/>
      <c r="D10" s="151"/>
      <c r="E10" s="127"/>
      <c r="F10" s="151"/>
      <c r="G10" s="172"/>
      <c r="H10" s="172"/>
      <c r="I10" s="172"/>
      <c r="J10" s="172"/>
      <c r="K10" s="172"/>
    </row>
    <row r="11" spans="1:11" x14ac:dyDescent="0.45">
      <c r="A11" s="172"/>
      <c r="B11" s="172"/>
      <c r="C11" s="172"/>
      <c r="D11" s="172"/>
      <c r="E11" s="172"/>
      <c r="F11" s="172"/>
      <c r="G11" s="172"/>
      <c r="H11" s="172"/>
      <c r="I11" s="172"/>
      <c r="J11" s="172"/>
      <c r="K11" s="172"/>
    </row>
  </sheetData>
  <sheetProtection password="C7B4" sheet="1" objects="1" scenarios="1"/>
  <mergeCells count="1">
    <mergeCell ref="A2:K3"/>
  </mergeCells>
  <pageMargins left="0.7" right="0.7" top="0.75" bottom="0.75" header="0.3" footer="0.3"/>
  <pageSetup orientation="portrait" r:id="rId1"/>
</worksheet>
</file>

<file path=docMetadata/LabelInfo.xml><?xml version="1.0" encoding="utf-8"?>
<clbl:labelList xmlns:clbl="http://schemas.microsoft.com/office/2020/mipLabelMetadata">
  <clbl:label id="{3143a543-edee-49dc-bd20-22d7a8454e52}" enabled="0" method="" siteId="{3143a543-edee-49dc-bd20-22d7a8454e5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vt:i4>
      </vt:variant>
      <vt:variant>
        <vt:lpstr>Plages nommées</vt:lpstr>
      </vt:variant>
      <vt:variant>
        <vt:i4>3</vt:i4>
      </vt:variant>
    </vt:vector>
  </HeadingPairs>
  <TitlesOfParts>
    <vt:vector size="8" baseType="lpstr">
      <vt:lpstr>Instructions</vt:lpstr>
      <vt:lpstr>Calculateur</vt:lpstr>
      <vt:lpstr>Version par balle</vt:lpstr>
      <vt:lpstr>Exemple</vt:lpstr>
      <vt:lpstr>Références</vt:lpstr>
      <vt:lpstr>Calculateur!Zone_d_impression</vt:lpstr>
      <vt:lpstr>Exemple!Zone_d_impression</vt:lpstr>
      <vt:lpstr>'Version par balle'!Zone_d_impression</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Marois-Mainguy Olivier (DRMONT-O) (Sainte-Martine)</dc:creator>
  <cp:lastModifiedBy>Marois-Mainguy Olivier (DTM) (Sainte-Martine)</cp:lastModifiedBy>
  <cp:lastPrinted>2019-07-31T12:59:45Z</cp:lastPrinted>
  <dcterms:created xsi:type="dcterms:W3CDTF">2019-07-03T14:50:13Z</dcterms:created>
  <dcterms:modified xsi:type="dcterms:W3CDTF">2024-10-10T15:47:50Z</dcterms:modified>
</cp:coreProperties>
</file>