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ojets de recherche\Veau d'embouche\Projet bale grazing\Rapport final\"/>
    </mc:Choice>
  </mc:AlternateContent>
  <xr:revisionPtr revIDLastSave="0" documentId="13_ncr:1_{90FA345B-96EF-4E14-ABD2-6D8125E5E602}" xr6:coauthVersionLast="36" xr6:coauthVersionMax="47" xr10:uidLastSave="{00000000-0000-0000-0000-000000000000}"/>
  <bookViews>
    <workbookView xWindow="2505" yWindow="495" windowWidth="28800" windowHeight="17505" activeTab="1" xr2:uid="{3B63544D-9C54-EC44-A92C-497C06C30006}"/>
  </bookViews>
  <sheets>
    <sheet name="Version bilan nutritionnel" sheetId="2" r:id="rId1"/>
    <sheet name="Version rejet du CRAAQ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2" l="1"/>
  <c r="B26" i="2"/>
  <c r="B7" i="2"/>
  <c r="B11" i="2"/>
  <c r="B12" i="2"/>
  <c r="B23" i="2"/>
  <c r="B27" i="2"/>
  <c r="B32" i="2"/>
  <c r="B19" i="2"/>
  <c r="B41" i="2"/>
  <c r="B42" i="2"/>
  <c r="B43" i="2"/>
  <c r="B37" i="2"/>
  <c r="B38" i="2"/>
  <c r="B39" i="2"/>
  <c r="B33" i="2"/>
  <c r="B17" i="1"/>
  <c r="B25" i="1"/>
  <c r="B7" i="1"/>
  <c r="B23" i="1"/>
  <c r="B11" i="1"/>
  <c r="B12" i="1"/>
  <c r="B26" i="1"/>
  <c r="B27" i="1"/>
  <c r="B32" i="1"/>
  <c r="B41" i="1"/>
  <c r="B42" i="1"/>
  <c r="B43" i="1"/>
  <c r="B19" i="1"/>
  <c r="B37" i="1"/>
  <c r="B38" i="1"/>
  <c r="B39" i="1"/>
  <c r="B33" i="1"/>
</calcChain>
</file>

<file path=xl/sharedStrings.xml><?xml version="1.0" encoding="utf-8"?>
<sst xmlns="http://schemas.openxmlformats.org/spreadsheetml/2006/main" count="103" uniqueCount="88">
  <si>
    <t>Items</t>
  </si>
  <si>
    <t>Valeur</t>
  </si>
  <si>
    <t>Nombre de vaches</t>
  </si>
  <si>
    <t>Taux ingestion (%)</t>
  </si>
  <si>
    <t>Poids moyen des vaches (kg)</t>
  </si>
  <si>
    <t xml:space="preserve">Besoin en MS journalière </t>
  </si>
  <si>
    <t>Date de début</t>
  </si>
  <si>
    <t>Date de fin</t>
  </si>
  <si>
    <t>Concentration de phosphores dans le foin (%)</t>
  </si>
  <si>
    <t>Production de phosphores pour période de bale grazing</t>
  </si>
  <si>
    <t>Superficie nécessaire pour respecter le règlement (hectare)</t>
  </si>
  <si>
    <t>Distance entre balle (Mètre)</t>
  </si>
  <si>
    <t>Distance entre balle (pied)</t>
  </si>
  <si>
    <t>Distance entre balle (pieds)</t>
  </si>
  <si>
    <t>Commentaire</t>
  </si>
  <si>
    <t>Perte en MS journalière (kg/MS)</t>
  </si>
  <si>
    <t>Espace entre les balles</t>
  </si>
  <si>
    <t>À ajuster selon programme alimentaire</t>
  </si>
  <si>
    <t>Perte de MS dû au bale grazing (%)</t>
  </si>
  <si>
    <t>Évaluation du nombre de balles pour la période de bale grazing</t>
  </si>
  <si>
    <t>Nombre de jours de bale grazing</t>
  </si>
  <si>
    <t>Nombre de balle nécessaires pour la saison</t>
  </si>
  <si>
    <t>Respect des règles agro-environnemental</t>
  </si>
  <si>
    <t>Taille du champ visé (hectare)</t>
  </si>
  <si>
    <t>Scénario champs visés</t>
  </si>
  <si>
    <t>Scénario champs (superficie minimale)</t>
  </si>
  <si>
    <t>Besoin en MS journalière (kg MS/jour)</t>
  </si>
  <si>
    <t>Besoin en MS journalière incluant les pertes de MS (kg MS/jour)</t>
  </si>
  <si>
    <t>Besoinen MS journalière incluant perte de MS (kg/jour)</t>
  </si>
  <si>
    <t>Risque de surplus de phosphores (oui/non)</t>
  </si>
  <si>
    <t>Rejet en phosphore par tête pour 365 jours (kg P2O5)</t>
  </si>
  <si>
    <t>Rejet en phosphore par tête de P2O5 pour période de bale grazing (kg P2O5)</t>
  </si>
  <si>
    <t>Rejet en phosphore total du troupeau durant pour période de bale grazing (kg P2O5)</t>
  </si>
  <si>
    <t>Rejet en phosphore total (Foin + animal) pour période de bale grazing (kg P2O5)</t>
  </si>
  <si>
    <t>Dépôt maximal autorisé (kg P2O5/ha)</t>
  </si>
  <si>
    <t>Selon l’analyse de foin</t>
  </si>
  <si>
    <t>Apport de phosphore provenant des pertes de MS sur l’ensemble de la période (kg P2O5)</t>
  </si>
  <si>
    <t>Nombre de balle à l’hectare</t>
  </si>
  <si>
    <t>Besoins totaux (consommation et pertes) du groupe de vaches (kg MS/j)</t>
  </si>
  <si>
    <t>Distance entre balles (pi)</t>
  </si>
  <si>
    <t>Espace entre les balles selon les scénarios visé ou règlementaire</t>
  </si>
  <si>
    <t>Scénario - champ visé</t>
  </si>
  <si>
    <t>Scénario  - réglementaire ou superficie minimale</t>
  </si>
  <si>
    <t>Taux d'ingestion de matière sèche (%)</t>
  </si>
  <si>
    <t>Commentaires</t>
  </si>
  <si>
    <t>Pertes quotidiennes (kg MS/j)</t>
  </si>
  <si>
    <t>Pertes de matière sèche (%)</t>
  </si>
  <si>
    <t>Poids moyen d'une balle ronde (kg MS/balle)</t>
  </si>
  <si>
    <t>Pour des animaux à l'entretien, environ 100 % du phosphore consommé se retrouve dans les fumiers</t>
  </si>
  <si>
    <t>Teneur en phosphore du minéral  (%)</t>
  </si>
  <si>
    <t>Apport de phosphore du minéral (kg P2O5)</t>
  </si>
  <si>
    <t>Distance minimale entre les balles (m)</t>
  </si>
  <si>
    <t>Distance minimale entre les balles (pi)</t>
  </si>
  <si>
    <t>Balles à l’hectare (nb)</t>
  </si>
  <si>
    <t>Risque de surplus de phosphore (oui/non)</t>
  </si>
  <si>
    <t>Estimation du nombre de balles pour la période de Bale Grazing</t>
  </si>
  <si>
    <t>Nombre de jours de Bale Grazing</t>
  </si>
  <si>
    <t>Besoins totaux quotidiens (consommation et pertes) du groupe de vaches (kg MS/j)</t>
  </si>
  <si>
    <t>Apport de phosphore des fourrages (kg P2O5)</t>
  </si>
  <si>
    <t>Selon l'analyse des fourrages</t>
  </si>
  <si>
    <t>Teneur en phosphore des fourrages (%)</t>
  </si>
  <si>
    <t>Selon l'analyse du minéral</t>
  </si>
  <si>
    <t>Selon le programme alimentaire</t>
  </si>
  <si>
    <t>Apport de phosphore pour la culture suivante selon les grilles de fertilisation du CRAAQ et les abaques de dépôts maximum annuels de phosphore du Règlement sur les exploitations agricoles (REA)</t>
  </si>
  <si>
    <t>Superficie minimale pour respecter l'annexe 1 du REA (ha)</t>
  </si>
  <si>
    <t>Distance entre balles (m)</t>
  </si>
  <si>
    <t>Paramètres</t>
  </si>
  <si>
    <r>
      <t xml:space="preserve">Estimation du nombre de balles pour la période de </t>
    </r>
    <r>
      <rPr>
        <b/>
        <i/>
        <sz val="11"/>
        <color theme="1"/>
        <rFont val="Calibri"/>
        <family val="2"/>
        <scheme val="minor"/>
      </rPr>
      <t>Bale Grazing</t>
    </r>
  </si>
  <si>
    <r>
      <t>Production de phosphore pour la période de</t>
    </r>
    <r>
      <rPr>
        <b/>
        <i/>
        <sz val="11"/>
        <color theme="1"/>
        <rFont val="Calibri"/>
        <family val="2"/>
        <scheme val="minor"/>
      </rPr>
      <t xml:space="preserve"> Bale Grazing</t>
    </r>
  </si>
  <si>
    <t>Superficie du champ visé (ha)</t>
  </si>
  <si>
    <t>Apport total de phosphore des fourrages et du minéral (kg P2O5)</t>
  </si>
  <si>
    <t>Consommation totale quotidienne du groupe de vaches - (kg MS/j)</t>
  </si>
  <si>
    <t>Consommation totale quotidienne du groupe de vaches (kg MS/j)</t>
  </si>
  <si>
    <t>Validation du respect de l'annexe 1 du REA</t>
  </si>
  <si>
    <t>Dépôts maximum annuels de phosphore selon l'annexe 1 du Règlement sur les exploitations agricoles  (kg P2O5/ha)</t>
  </si>
  <si>
    <t>Consommation estimé de minéral (g/j)</t>
  </si>
  <si>
    <r>
      <t xml:space="preserve">Estimation des principaux paramètres d'implantation du </t>
    </r>
    <r>
      <rPr>
        <b/>
        <i/>
        <sz val="16"/>
        <color theme="1"/>
        <rFont val="Calibri"/>
        <family val="2"/>
        <scheme val="minor"/>
      </rPr>
      <t>Bale Grazing (Version bilan nutritionnel)</t>
    </r>
  </si>
  <si>
    <r>
      <t>Possibilité d'ajuster selon la grille de l'OAQ</t>
    </r>
    <r>
      <rPr>
        <vertAlign val="superscript"/>
        <sz val="11"/>
        <color theme="1"/>
        <rFont val="Calibri (Body)"/>
      </rPr>
      <t>1</t>
    </r>
  </si>
  <si>
    <t>Référence</t>
  </si>
  <si>
    <t>https://oaq.qc.ca/wp-content/uploads/2019/03/Methodes-devaluation-du-rendement-des-prairies-fev2019.pdf</t>
  </si>
  <si>
    <r>
      <t>Selon valeur de référence du CRAAQ (vache avec son veau)</t>
    </r>
    <r>
      <rPr>
        <vertAlign val="superscript"/>
        <sz val="11"/>
        <color theme="1"/>
        <rFont val="Calibri (Body)"/>
      </rPr>
      <t>2</t>
    </r>
  </si>
  <si>
    <r>
      <t>Selon analyse de sol et grille de fertilisation du CRAAQ</t>
    </r>
    <r>
      <rPr>
        <vertAlign val="superscript"/>
        <sz val="11"/>
        <color theme="1"/>
        <rFont val="Calibri (Body)"/>
      </rPr>
      <t>3</t>
    </r>
  </si>
  <si>
    <t>https://www.craaq.qc.ca/documents/files/MDGAT024_MDDELCC_simpl/Doc_complet_Final_depot.pdf</t>
  </si>
  <si>
    <t>https://www.craaq.qc.ca/Publications-du-CRAAQ/guide-de-reference-en-fertilisation-2e-edition/p/PSOL0101</t>
  </si>
  <si>
    <r>
      <rPr>
        <vertAlign val="superscript"/>
        <sz val="10"/>
        <color theme="1"/>
        <rFont val="Calibri (Body)"/>
      </rPr>
      <t>1</t>
    </r>
    <r>
      <rPr>
        <sz val="10"/>
        <color theme="1"/>
        <rFont val="Calibri"/>
        <family val="2"/>
        <scheme val="minor"/>
      </rPr>
      <t xml:space="preserve"> Méthodes d’évaluation du rendement des prairies basées sur la prise de données à la ferme</t>
    </r>
  </si>
  <si>
    <r>
      <rPr>
        <vertAlign val="superscript"/>
        <sz val="10"/>
        <color theme="1"/>
        <rFont val="Calibri (Body)"/>
      </rPr>
      <t>2</t>
    </r>
    <r>
      <rPr>
        <sz val="10"/>
        <color theme="1"/>
        <rFont val="Calibri"/>
        <family val="2"/>
        <scheme val="minor"/>
      </rPr>
      <t xml:space="preserve"> Valeurs référence pour les volumes les concentration d'éléments fertilisants dans les effluants d'élevage</t>
    </r>
  </si>
  <si>
    <r>
      <rPr>
        <vertAlign val="superscript"/>
        <sz val="10"/>
        <color theme="1"/>
        <rFont val="Calibri (Body)"/>
      </rPr>
      <t>3</t>
    </r>
    <r>
      <rPr>
        <sz val="10"/>
        <color theme="1"/>
        <rFont val="Calibri"/>
        <family val="2"/>
        <scheme val="minor"/>
      </rPr>
      <t xml:space="preserve"> Guide de référence en fertilisation, 2e édition</t>
    </r>
  </si>
  <si>
    <r>
      <t xml:space="preserve">Estimation des principaux paramètres d'implantation du </t>
    </r>
    <r>
      <rPr>
        <b/>
        <i/>
        <sz val="16"/>
        <color theme="1"/>
        <rFont val="Calibri"/>
        <family val="2"/>
        <scheme val="minor"/>
      </rPr>
      <t>Bale Grazing (Version rejet du CRAAQ</t>
    </r>
    <r>
      <rPr>
        <b/>
        <sz val="16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</si>
</sst>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5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vertAlign val="superscript"/>
      <sz val="11"/>
      <color theme="1"/>
      <name val="Calibri (Body)"/>
    </font>
    <font>
      <u/>
      <sz val="12"/>
      <color theme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 (Body)"/>
    </font>
    <font>
      <u/>
      <sz val="10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vertical="center" wrapText="1"/>
    </xf>
    <xf numFmtId="0" fontId="4" fillId="0" borderId="4" xfId="0" applyFont="1" applyBorder="1"/>
    <xf numFmtId="0" fontId="2" fillId="0" borderId="4" xfId="0" applyFont="1" applyBorder="1" applyAlignment="1">
      <alignment horizontal="left" indent="1"/>
    </xf>
    <xf numFmtId="0" fontId="6" fillId="0" borderId="4" xfId="0" applyFont="1" applyBorder="1" applyAlignment="1">
      <alignment horizontal="left" indent="1"/>
    </xf>
    <xf numFmtId="0" fontId="6" fillId="0" borderId="5" xfId="0" applyFont="1" applyBorder="1" applyAlignment="1">
      <alignment horizontal="left" indent="1"/>
    </xf>
    <xf numFmtId="0" fontId="2" fillId="0" borderId="6" xfId="0" applyFont="1" applyBorder="1"/>
    <xf numFmtId="0" fontId="2" fillId="0" borderId="6" xfId="0" applyFont="1" applyBorder="1" applyAlignment="1">
      <alignment vertical="center" wrapText="1"/>
    </xf>
    <xf numFmtId="0" fontId="2" fillId="0" borderId="7" xfId="0" applyFont="1" applyBorder="1"/>
    <xf numFmtId="0" fontId="2" fillId="0" borderId="4" xfId="0" applyFont="1" applyBorder="1" applyAlignment="1">
      <alignment horizontal="center"/>
    </xf>
    <xf numFmtId="164" fontId="2" fillId="0" borderId="4" xfId="1" applyNumberFormat="1" applyFont="1" applyBorder="1" applyAlignment="1">
      <alignment horizontal="center"/>
    </xf>
    <xf numFmtId="9" fontId="2" fillId="0" borderId="4" xfId="1" applyFont="1" applyBorder="1" applyAlignment="1">
      <alignment horizontal="center"/>
    </xf>
    <xf numFmtId="1" fontId="2" fillId="0" borderId="4" xfId="1" applyNumberFormat="1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1" fontId="2" fillId="0" borderId="4" xfId="0" applyNumberFormat="1" applyFont="1" applyBorder="1" applyAlignment="1">
      <alignment horizontal="center" vertical="center" wrapText="1"/>
    </xf>
    <xf numFmtId="0" fontId="2" fillId="0" borderId="4" xfId="1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1" fontId="6" fillId="0" borderId="5" xfId="0" applyNumberFormat="1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2" fillId="0" borderId="9" xfId="0" applyFont="1" applyBorder="1"/>
    <xf numFmtId="0" fontId="6" fillId="0" borderId="5" xfId="0" applyFont="1" applyFill="1" applyBorder="1"/>
    <xf numFmtId="0" fontId="6" fillId="0" borderId="5" xfId="0" applyFont="1" applyFill="1" applyBorder="1" applyAlignment="1">
      <alignment horizontal="center"/>
    </xf>
    <xf numFmtId="1" fontId="6" fillId="0" borderId="5" xfId="0" applyNumberFormat="1" applyFont="1" applyFill="1" applyBorder="1" applyAlignment="1">
      <alignment horizontal="center"/>
    </xf>
    <xf numFmtId="0" fontId="4" fillId="0" borderId="8" xfId="0" applyFont="1" applyBorder="1" applyAlignment="1"/>
    <xf numFmtId="0" fontId="6" fillId="0" borderId="5" xfId="0" applyFont="1" applyBorder="1"/>
    <xf numFmtId="1" fontId="2" fillId="0" borderId="5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6" fillId="0" borderId="5" xfId="0" applyFont="1" applyBorder="1" applyAlignment="1">
      <alignment horizontal="center"/>
    </xf>
    <xf numFmtId="0" fontId="1" fillId="0" borderId="4" xfId="0" applyFont="1" applyBorder="1"/>
    <xf numFmtId="0" fontId="1" fillId="0" borderId="5" xfId="0" applyFont="1" applyBorder="1" applyAlignment="1">
      <alignment horizontal="left" vertical="center" wrapText="1"/>
    </xf>
    <xf numFmtId="0" fontId="6" fillId="0" borderId="10" xfId="0" applyFont="1" applyFill="1" applyBorder="1"/>
    <xf numFmtId="0" fontId="6" fillId="0" borderId="11" xfId="0" applyFont="1" applyFill="1" applyBorder="1" applyAlignment="1">
      <alignment horizontal="center"/>
    </xf>
    <xf numFmtId="0" fontId="2" fillId="0" borderId="3" xfId="0" applyFont="1" applyBorder="1"/>
    <xf numFmtId="1" fontId="6" fillId="0" borderId="11" xfId="0" applyNumberFormat="1" applyFont="1" applyFill="1" applyBorder="1" applyAlignment="1">
      <alignment horizontal="center"/>
    </xf>
    <xf numFmtId="0" fontId="6" fillId="0" borderId="10" xfId="0" applyFont="1" applyBorder="1"/>
    <xf numFmtId="0" fontId="6" fillId="0" borderId="11" xfId="0" applyFont="1" applyBorder="1" applyAlignment="1">
      <alignment horizontal="center"/>
    </xf>
    <xf numFmtId="0" fontId="2" fillId="0" borderId="10" xfId="0" applyFont="1" applyBorder="1"/>
    <xf numFmtId="0" fontId="2" fillId="0" borderId="11" xfId="1" applyNumberFormat="1" applyFont="1" applyBorder="1" applyAlignment="1">
      <alignment horizontal="center"/>
    </xf>
    <xf numFmtId="0" fontId="1" fillId="0" borderId="6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2" fontId="2" fillId="0" borderId="4" xfId="1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1" applyNumberFormat="1" applyFont="1" applyBorder="1" applyAlignment="1">
      <alignment horizontal="center"/>
    </xf>
    <xf numFmtId="9" fontId="1" fillId="0" borderId="1" xfId="1" applyFont="1" applyBorder="1" applyAlignment="1">
      <alignment horizontal="center"/>
    </xf>
    <xf numFmtId="2" fontId="1" fillId="0" borderId="1" xfId="1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0" fontId="1" fillId="0" borderId="1" xfId="1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5" xfId="0" applyFont="1" applyBorder="1"/>
    <xf numFmtId="0" fontId="1" fillId="0" borderId="16" xfId="0" applyFont="1" applyBorder="1"/>
    <xf numFmtId="0" fontId="4" fillId="0" borderId="15" xfId="0" applyFont="1" applyBorder="1"/>
    <xf numFmtId="0" fontId="2" fillId="0" borderId="15" xfId="0" applyFont="1" applyBorder="1"/>
    <xf numFmtId="0" fontId="6" fillId="0" borderId="15" xfId="0" applyFont="1" applyBorder="1"/>
    <xf numFmtId="0" fontId="1" fillId="0" borderId="15" xfId="0" applyFont="1" applyBorder="1" applyAlignment="1">
      <alignment horizontal="left" wrapText="1"/>
    </xf>
    <xf numFmtId="0" fontId="1" fillId="0" borderId="15" xfId="0" applyFont="1" applyBorder="1" applyAlignment="1">
      <alignment horizontal="left" indent="1"/>
    </xf>
    <xf numFmtId="0" fontId="6" fillId="0" borderId="15" xfId="0" applyFont="1" applyBorder="1" applyAlignment="1">
      <alignment horizontal="left" indent="1"/>
    </xf>
    <xf numFmtId="0" fontId="6" fillId="0" borderId="17" xfId="0" applyFont="1" applyBorder="1" applyAlignment="1">
      <alignment horizontal="left" indent="1"/>
    </xf>
    <xf numFmtId="1" fontId="6" fillId="0" borderId="18" xfId="0" applyNumberFormat="1" applyFont="1" applyBorder="1" applyAlignment="1">
      <alignment horizontal="center"/>
    </xf>
    <xf numFmtId="0" fontId="1" fillId="0" borderId="19" xfId="0" applyFont="1" applyBorder="1"/>
    <xf numFmtId="0" fontId="4" fillId="0" borderId="20" xfId="0" applyFont="1" applyBorder="1"/>
    <xf numFmtId="0" fontId="4" fillId="0" borderId="21" xfId="0" applyFont="1" applyBorder="1" applyAlignment="1">
      <alignment horizontal="center"/>
    </xf>
    <xf numFmtId="0" fontId="4" fillId="0" borderId="22" xfId="0" applyFont="1" applyBorder="1"/>
    <xf numFmtId="0" fontId="6" fillId="0" borderId="17" xfId="0" applyFont="1" applyFill="1" applyBorder="1"/>
    <xf numFmtId="0" fontId="6" fillId="0" borderId="18" xfId="0" applyFont="1" applyFill="1" applyBorder="1" applyAlignment="1">
      <alignment horizontal="center"/>
    </xf>
    <xf numFmtId="2" fontId="6" fillId="0" borderId="18" xfId="0" applyNumberFormat="1" applyFont="1" applyFill="1" applyBorder="1" applyAlignment="1">
      <alignment horizontal="center"/>
    </xf>
    <xf numFmtId="0" fontId="6" fillId="0" borderId="17" xfId="0" applyFont="1" applyBorder="1"/>
    <xf numFmtId="0" fontId="6" fillId="0" borderId="18" xfId="0" applyFont="1" applyBorder="1" applyAlignment="1">
      <alignment horizontal="center"/>
    </xf>
    <xf numFmtId="2" fontId="6" fillId="0" borderId="18" xfId="0" applyNumberFormat="1" applyFont="1" applyBorder="1" applyAlignment="1">
      <alignment horizontal="center"/>
    </xf>
    <xf numFmtId="0" fontId="4" fillId="0" borderId="19" xfId="0" applyFont="1" applyBorder="1"/>
    <xf numFmtId="0" fontId="6" fillId="0" borderId="28" xfId="0" applyFont="1" applyBorder="1"/>
    <xf numFmtId="0" fontId="6" fillId="0" borderId="29" xfId="0" applyFont="1" applyBorder="1" applyAlignment="1">
      <alignment horizontal="center"/>
    </xf>
    <xf numFmtId="0" fontId="1" fillId="0" borderId="30" xfId="0" applyFont="1" applyBorder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/>
    </xf>
    <xf numFmtId="0" fontId="14" fillId="0" borderId="1" xfId="2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26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27" xfId="0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7" xfId="0" applyFont="1" applyBorder="1" applyAlignment="1">
      <alignment horizontal="center"/>
    </xf>
  </cellXfs>
  <cellStyles count="3">
    <cellStyle name="Lien hypertexte" xfId="2" builtinId="8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oaq.qc.ca/wp-content/uploads/2019/03/Methodes-devaluation-du-rendement-des-prairies-fev2019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raaq.qc.ca/Publications-du-CRAAQ/guide-de-reference-en-fertilisation-2e-edition/p/PSOL0101" TargetMode="External"/><Relationship Id="rId2" Type="http://schemas.openxmlformats.org/officeDocument/2006/relationships/hyperlink" Target="https://www.craaq.qc.ca/documents/files/MDGAT024_MDDELCC_simpl/Doc_complet_Final_depot.pdf" TargetMode="External"/><Relationship Id="rId1" Type="http://schemas.openxmlformats.org/officeDocument/2006/relationships/hyperlink" Target="https://oaq.qc.ca/wp-content/uploads/2019/03/Methodes-devaluation-du-rendement-des-prairies-fev201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BC28-0E5B-4AA8-A0AD-1D3B83BF2ED8}">
  <sheetPr>
    <pageSetUpPr fitToPage="1"/>
  </sheetPr>
  <dimension ref="A1:C46"/>
  <sheetViews>
    <sheetView zoomScale="130" zoomScaleNormal="130" workbookViewId="0">
      <selection activeCell="A47" sqref="A47:XFD48"/>
    </sheetView>
  </sheetViews>
  <sheetFormatPr baseColWidth="10" defaultRowHeight="15.75"/>
  <cols>
    <col min="1" max="1" width="70.625" customWidth="1"/>
    <col min="2" max="2" width="12.125" style="1" bestFit="1" customWidth="1"/>
    <col min="3" max="3" width="35" customWidth="1"/>
  </cols>
  <sheetData>
    <row r="1" spans="1:3" ht="47.25" customHeight="1" thickBot="1">
      <c r="A1" s="87" t="s">
        <v>76</v>
      </c>
      <c r="B1" s="87"/>
      <c r="C1" s="87"/>
    </row>
    <row r="2" spans="1:3" ht="16.5" thickBot="1">
      <c r="A2" s="3" t="s">
        <v>66</v>
      </c>
      <c r="B2" s="3" t="s">
        <v>1</v>
      </c>
      <c r="C2" s="4" t="s">
        <v>44</v>
      </c>
    </row>
    <row r="3" spans="1:3">
      <c r="A3" s="27" t="s">
        <v>71</v>
      </c>
      <c r="B3" s="27"/>
      <c r="C3" s="28"/>
    </row>
    <row r="4" spans="1:3">
      <c r="A4" s="5" t="s">
        <v>2</v>
      </c>
      <c r="B4" s="15">
        <v>20</v>
      </c>
      <c r="C4" s="12"/>
    </row>
    <row r="5" spans="1:3">
      <c r="A5" s="5" t="s">
        <v>4</v>
      </c>
      <c r="B5" s="15">
        <v>600</v>
      </c>
      <c r="C5" s="12"/>
    </row>
    <row r="6" spans="1:3">
      <c r="A6" s="5" t="s">
        <v>43</v>
      </c>
      <c r="B6" s="16">
        <v>2.5000000000000001E-2</v>
      </c>
      <c r="C6" s="12" t="s">
        <v>17</v>
      </c>
    </row>
    <row r="7" spans="1:3" ht="16.5" thickBot="1">
      <c r="A7" s="29" t="s">
        <v>72</v>
      </c>
      <c r="B7" s="30">
        <f>B4*B5*B6</f>
        <v>300</v>
      </c>
      <c r="C7" s="14"/>
    </row>
    <row r="8" spans="1:3" ht="16.5" thickBot="1">
      <c r="A8" s="39"/>
      <c r="B8" s="40"/>
      <c r="C8" s="41"/>
    </row>
    <row r="9" spans="1:3">
      <c r="A9" s="27" t="s">
        <v>38</v>
      </c>
      <c r="B9" s="27"/>
      <c r="C9" s="28"/>
    </row>
    <row r="10" spans="1:3">
      <c r="A10" s="5" t="s">
        <v>46</v>
      </c>
      <c r="B10" s="17">
        <v>0.15</v>
      </c>
      <c r="C10" s="12"/>
    </row>
    <row r="11" spans="1:3">
      <c r="A11" s="5" t="s">
        <v>45</v>
      </c>
      <c r="B11" s="18">
        <f>B7*B10</f>
        <v>45</v>
      </c>
      <c r="C11" s="12"/>
    </row>
    <row r="12" spans="1:3" ht="16.5" thickBot="1">
      <c r="A12" s="29" t="s">
        <v>57</v>
      </c>
      <c r="B12" s="31">
        <f>B7+B11</f>
        <v>345</v>
      </c>
      <c r="C12" s="14"/>
    </row>
    <row r="13" spans="1:3" ht="16.5" thickBot="1">
      <c r="A13" s="39"/>
      <c r="B13" s="42"/>
      <c r="C13" s="41"/>
    </row>
    <row r="14" spans="1:3">
      <c r="A14" s="27" t="s">
        <v>67</v>
      </c>
      <c r="B14" s="32"/>
      <c r="C14" s="28"/>
    </row>
    <row r="15" spans="1:3">
      <c r="A15" s="5" t="s">
        <v>6</v>
      </c>
      <c r="B15" s="19">
        <v>44470</v>
      </c>
      <c r="C15" s="12"/>
    </row>
    <row r="16" spans="1:3">
      <c r="A16" s="5" t="s">
        <v>7</v>
      </c>
      <c r="B16" s="19">
        <v>44562</v>
      </c>
      <c r="C16" s="12"/>
    </row>
    <row r="17" spans="1:3">
      <c r="A17" s="5" t="s">
        <v>56</v>
      </c>
      <c r="B17" s="15">
        <f>B16-B15</f>
        <v>92</v>
      </c>
      <c r="C17" s="12"/>
    </row>
    <row r="18" spans="1:3" ht="17.25">
      <c r="A18" s="5" t="s">
        <v>47</v>
      </c>
      <c r="B18" s="15">
        <v>250</v>
      </c>
      <c r="C18" s="62" t="s">
        <v>77</v>
      </c>
    </row>
    <row r="19" spans="1:3" ht="16.5" thickBot="1">
      <c r="A19" s="33" t="s">
        <v>55</v>
      </c>
      <c r="B19" s="26">
        <f>(B17*B12)/B18</f>
        <v>126.96</v>
      </c>
      <c r="C19" s="14"/>
    </row>
    <row r="20" spans="1:3" ht="16.5" thickBot="1">
      <c r="A20" s="43"/>
      <c r="B20" s="44"/>
      <c r="C20" s="41"/>
    </row>
    <row r="21" spans="1:3">
      <c r="A21" s="27" t="s">
        <v>68</v>
      </c>
      <c r="B21" s="27"/>
      <c r="C21" s="28"/>
    </row>
    <row r="22" spans="1:3">
      <c r="A22" s="5" t="s">
        <v>60</v>
      </c>
      <c r="B22" s="49">
        <v>0.24</v>
      </c>
      <c r="C22" s="12" t="s">
        <v>59</v>
      </c>
    </row>
    <row r="23" spans="1:3" s="2" customFormat="1" ht="45" customHeight="1">
      <c r="A23" s="6" t="s">
        <v>58</v>
      </c>
      <c r="B23" s="20">
        <f>B12*B22*2.29*B17/100</f>
        <v>174.44304</v>
      </c>
      <c r="C23" s="13" t="s">
        <v>48</v>
      </c>
    </row>
    <row r="24" spans="1:3">
      <c r="A24" s="5" t="s">
        <v>49</v>
      </c>
      <c r="B24" s="49">
        <v>7</v>
      </c>
      <c r="C24" s="12" t="s">
        <v>61</v>
      </c>
    </row>
    <row r="25" spans="1:3">
      <c r="A25" s="37" t="s">
        <v>75</v>
      </c>
      <c r="B25" s="21">
        <v>100</v>
      </c>
      <c r="C25" s="12" t="s">
        <v>62</v>
      </c>
    </row>
    <row r="26" spans="1:3" s="2" customFormat="1" ht="45" customHeight="1">
      <c r="A26" s="6" t="s">
        <v>50</v>
      </c>
      <c r="B26" s="20">
        <f>B4*B17*B24*2.29/1000</f>
        <v>29.495200000000001</v>
      </c>
      <c r="C26" s="13" t="s">
        <v>48</v>
      </c>
    </row>
    <row r="27" spans="1:3" s="2" customFormat="1" ht="27.75" customHeight="1" thickBot="1">
      <c r="A27" s="38" t="s">
        <v>70</v>
      </c>
      <c r="B27" s="34">
        <f>B23+B26</f>
        <v>203.93824000000001</v>
      </c>
      <c r="C27" s="35"/>
    </row>
    <row r="28" spans="1:3" ht="16.5" thickBot="1">
      <c r="A28" s="45"/>
      <c r="B28" s="46"/>
      <c r="C28" s="41"/>
    </row>
    <row r="29" spans="1:3">
      <c r="A29" s="27" t="s">
        <v>73</v>
      </c>
      <c r="B29" s="27"/>
      <c r="C29" s="28"/>
    </row>
    <row r="30" spans="1:3">
      <c r="A30" s="37" t="s">
        <v>69</v>
      </c>
      <c r="B30" s="15">
        <v>5</v>
      </c>
      <c r="C30" s="12"/>
    </row>
    <row r="31" spans="1:3" s="2" customFormat="1" ht="75">
      <c r="A31" s="48" t="s">
        <v>74</v>
      </c>
      <c r="B31" s="22">
        <v>110</v>
      </c>
      <c r="C31" s="47" t="s">
        <v>63</v>
      </c>
    </row>
    <row r="32" spans="1:3" s="2" customFormat="1">
      <c r="A32" s="7" t="s">
        <v>64</v>
      </c>
      <c r="B32" s="23">
        <f>B27/B31</f>
        <v>1.8539840000000001</v>
      </c>
      <c r="C32" s="13"/>
    </row>
    <row r="33" spans="1:3" ht="16.5" thickBot="1">
      <c r="A33" s="33" t="s">
        <v>54</v>
      </c>
      <c r="B33" s="36" t="str">
        <f>IF(B32&gt;B30,"oui","non")</f>
        <v>non</v>
      </c>
      <c r="C33" s="14"/>
    </row>
    <row r="34" spans="1:3" ht="16.5" thickBot="1">
      <c r="A34" s="43"/>
      <c r="B34" s="44"/>
      <c r="C34" s="41"/>
    </row>
    <row r="35" spans="1:3">
      <c r="A35" s="27" t="s">
        <v>40</v>
      </c>
      <c r="B35" s="27"/>
      <c r="C35" s="28"/>
    </row>
    <row r="36" spans="1:3">
      <c r="A36" s="8" t="s">
        <v>41</v>
      </c>
      <c r="B36" s="15"/>
      <c r="C36" s="12"/>
    </row>
    <row r="37" spans="1:3">
      <c r="A37" s="9" t="s">
        <v>53</v>
      </c>
      <c r="B37" s="24">
        <f>B19/B30</f>
        <v>25.391999999999999</v>
      </c>
      <c r="C37" s="12"/>
    </row>
    <row r="38" spans="1:3">
      <c r="A38" s="10" t="s">
        <v>65</v>
      </c>
      <c r="B38" s="25">
        <f>SQRT(10000/B37)</f>
        <v>19.845020199462539</v>
      </c>
      <c r="C38" s="12"/>
    </row>
    <row r="39" spans="1:3">
      <c r="A39" s="10" t="s">
        <v>39</v>
      </c>
      <c r="B39" s="25">
        <f>B38*3.28084</f>
        <v>65.108336071204675</v>
      </c>
      <c r="C39" s="12"/>
    </row>
    <row r="40" spans="1:3">
      <c r="A40" s="8" t="s">
        <v>42</v>
      </c>
      <c r="B40" s="24"/>
      <c r="C40" s="12"/>
    </row>
    <row r="41" spans="1:3">
      <c r="A41" s="9" t="s">
        <v>53</v>
      </c>
      <c r="B41" s="24">
        <f>B19/B32</f>
        <v>68.479555379118693</v>
      </c>
      <c r="C41" s="12"/>
    </row>
    <row r="42" spans="1:3">
      <c r="A42" s="10" t="s">
        <v>51</v>
      </c>
      <c r="B42" s="25">
        <f>SQRT(10000/B41)</f>
        <v>12.084245342893629</v>
      </c>
      <c r="C42" s="12"/>
    </row>
    <row r="43" spans="1:3" ht="16.5" thickBot="1">
      <c r="A43" s="11" t="s">
        <v>52</v>
      </c>
      <c r="B43" s="26">
        <f>B42*3.28084</f>
        <v>39.646475490779132</v>
      </c>
      <c r="C43" s="14"/>
    </row>
    <row r="45" spans="1:3">
      <c r="A45" s="88" t="s">
        <v>78</v>
      </c>
      <c r="B45" s="88"/>
      <c r="C45" s="88"/>
    </row>
    <row r="46" spans="1:3" ht="41.1" customHeight="1">
      <c r="A46" s="85" t="s">
        <v>84</v>
      </c>
      <c r="B46" s="89" t="s">
        <v>79</v>
      </c>
      <c r="C46" s="90"/>
    </row>
  </sheetData>
  <mergeCells count="3">
    <mergeCell ref="A1:C1"/>
    <mergeCell ref="A45:C45"/>
    <mergeCell ref="B46:C46"/>
  </mergeCells>
  <hyperlinks>
    <hyperlink ref="B46" r:id="rId1" xr:uid="{78A164BD-AC19-774F-BB0C-647123FA3308}"/>
  </hyperlinks>
  <pageMargins left="0.7" right="0.7" top="0.75" bottom="0.75" header="0.3" footer="0.3"/>
  <pageSetup scale="7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10BCC-EB45-C841-9B18-1AAC51C99A31}">
  <dimension ref="A1:C48"/>
  <sheetViews>
    <sheetView tabSelected="1" zoomScale="120" zoomScaleNormal="120" workbookViewId="0">
      <selection sqref="A1:C1"/>
    </sheetView>
  </sheetViews>
  <sheetFormatPr baseColWidth="10" defaultRowHeight="15.75"/>
  <cols>
    <col min="1" max="1" width="74.625" bestFit="1" customWidth="1"/>
    <col min="2" max="2" width="10.125" style="1" bestFit="1" customWidth="1"/>
    <col min="3" max="3" width="46.875" bestFit="1" customWidth="1"/>
  </cols>
  <sheetData>
    <row r="1" spans="1:3" ht="21">
      <c r="A1" s="91" t="s">
        <v>87</v>
      </c>
      <c r="B1" s="92"/>
      <c r="C1" s="93"/>
    </row>
    <row r="2" spans="1:3" ht="16.5" thickBot="1">
      <c r="A2" s="72" t="s">
        <v>0</v>
      </c>
      <c r="B2" s="73" t="s">
        <v>1</v>
      </c>
      <c r="C2" s="74" t="s">
        <v>14</v>
      </c>
    </row>
    <row r="3" spans="1:3">
      <c r="A3" s="97" t="s">
        <v>5</v>
      </c>
      <c r="B3" s="98"/>
      <c r="C3" s="99"/>
    </row>
    <row r="4" spans="1:3">
      <c r="A4" s="61" t="s">
        <v>2</v>
      </c>
      <c r="B4" s="50">
        <v>20</v>
      </c>
      <c r="C4" s="62"/>
    </row>
    <row r="5" spans="1:3">
      <c r="A5" s="61" t="s">
        <v>4</v>
      </c>
      <c r="B5" s="50">
        <v>600</v>
      </c>
      <c r="C5" s="62"/>
    </row>
    <row r="6" spans="1:3">
      <c r="A6" s="61" t="s">
        <v>3</v>
      </c>
      <c r="B6" s="51">
        <v>2.5000000000000001E-2</v>
      </c>
      <c r="C6" s="62" t="s">
        <v>17</v>
      </c>
    </row>
    <row r="7" spans="1:3" ht="16.5" thickBot="1">
      <c r="A7" s="75" t="s">
        <v>26</v>
      </c>
      <c r="B7" s="76">
        <f>B4*B5*B6</f>
        <v>300</v>
      </c>
      <c r="C7" s="71"/>
    </row>
    <row r="8" spans="1:3" ht="16.5" thickBot="1">
      <c r="A8" s="94"/>
      <c r="B8" s="95"/>
      <c r="C8" s="96"/>
    </row>
    <row r="9" spans="1:3">
      <c r="A9" s="97" t="s">
        <v>27</v>
      </c>
      <c r="B9" s="98"/>
      <c r="C9" s="99"/>
    </row>
    <row r="10" spans="1:3">
      <c r="A10" s="61" t="s">
        <v>18</v>
      </c>
      <c r="B10" s="52">
        <v>0.15</v>
      </c>
      <c r="C10" s="62"/>
    </row>
    <row r="11" spans="1:3">
      <c r="A11" s="61" t="s">
        <v>15</v>
      </c>
      <c r="B11" s="53">
        <f>B7*B10</f>
        <v>45</v>
      </c>
      <c r="C11" s="62"/>
    </row>
    <row r="12" spans="1:3" ht="16.5" thickBot="1">
      <c r="A12" s="75" t="s">
        <v>28</v>
      </c>
      <c r="B12" s="77">
        <f>B7+B11</f>
        <v>345</v>
      </c>
      <c r="C12" s="71"/>
    </row>
    <row r="13" spans="1:3" ht="16.5" thickBot="1">
      <c r="A13" s="94"/>
      <c r="B13" s="95"/>
      <c r="C13" s="96"/>
    </row>
    <row r="14" spans="1:3">
      <c r="A14" s="97" t="s">
        <v>19</v>
      </c>
      <c r="B14" s="98"/>
      <c r="C14" s="99"/>
    </row>
    <row r="15" spans="1:3">
      <c r="A15" s="61" t="s">
        <v>6</v>
      </c>
      <c r="B15" s="54">
        <v>44470</v>
      </c>
      <c r="C15" s="62"/>
    </row>
    <row r="16" spans="1:3">
      <c r="A16" s="61" t="s">
        <v>7</v>
      </c>
      <c r="B16" s="54">
        <v>44562</v>
      </c>
      <c r="C16" s="62"/>
    </row>
    <row r="17" spans="1:3">
      <c r="A17" s="61" t="s">
        <v>20</v>
      </c>
      <c r="B17" s="50">
        <f>B16-B15</f>
        <v>92</v>
      </c>
      <c r="C17" s="62"/>
    </row>
    <row r="18" spans="1:3" ht="17.25">
      <c r="A18" s="64" t="s">
        <v>47</v>
      </c>
      <c r="B18" s="60">
        <v>250</v>
      </c>
      <c r="C18" s="62" t="s">
        <v>77</v>
      </c>
    </row>
    <row r="19" spans="1:3" ht="16.5" thickBot="1">
      <c r="A19" s="78" t="s">
        <v>21</v>
      </c>
      <c r="B19" s="79">
        <f>(B17*B12)/B18</f>
        <v>126.96</v>
      </c>
      <c r="C19" s="71"/>
    </row>
    <row r="20" spans="1:3" ht="16.5" thickBot="1">
      <c r="A20" s="100"/>
      <c r="B20" s="101"/>
      <c r="C20" s="102"/>
    </row>
    <row r="21" spans="1:3">
      <c r="A21" s="97" t="s">
        <v>9</v>
      </c>
      <c r="B21" s="98"/>
      <c r="C21" s="99"/>
    </row>
    <row r="22" spans="1:3">
      <c r="A22" s="61" t="s">
        <v>8</v>
      </c>
      <c r="B22" s="55">
        <v>2.3999999999999998E-3</v>
      </c>
      <c r="C22" s="62" t="s">
        <v>35</v>
      </c>
    </row>
    <row r="23" spans="1:3">
      <c r="A23" s="66" t="s">
        <v>36</v>
      </c>
      <c r="B23" s="56">
        <f>B7*B10*B22*2.29*B17</f>
        <v>22.753439999999998</v>
      </c>
      <c r="C23" s="62"/>
    </row>
    <row r="24" spans="1:3" ht="17.25">
      <c r="A24" s="61" t="s">
        <v>30</v>
      </c>
      <c r="B24" s="50">
        <v>27.4</v>
      </c>
      <c r="C24" s="62" t="s">
        <v>80</v>
      </c>
    </row>
    <row r="25" spans="1:3">
      <c r="A25" s="61" t="s">
        <v>31</v>
      </c>
      <c r="B25" s="56">
        <f>B24*(B17/365)</f>
        <v>6.906301369863014</v>
      </c>
      <c r="C25" s="62"/>
    </row>
    <row r="26" spans="1:3">
      <c r="A26" s="61" t="s">
        <v>32</v>
      </c>
      <c r="B26" s="56">
        <f>B25*B4</f>
        <v>138.12602739726029</v>
      </c>
      <c r="C26" s="62"/>
    </row>
    <row r="27" spans="1:3" ht="16.5" thickBot="1">
      <c r="A27" s="78" t="s">
        <v>33</v>
      </c>
      <c r="B27" s="80">
        <f>+B26+B23</f>
        <v>160.87946739726027</v>
      </c>
      <c r="C27" s="81"/>
    </row>
    <row r="28" spans="1:3" ht="16.5" thickBot="1">
      <c r="A28" s="100"/>
      <c r="B28" s="101"/>
      <c r="C28" s="102"/>
    </row>
    <row r="29" spans="1:3">
      <c r="A29" s="97" t="s">
        <v>22</v>
      </c>
      <c r="B29" s="98"/>
      <c r="C29" s="99"/>
    </row>
    <row r="30" spans="1:3">
      <c r="A30" s="61" t="s">
        <v>23</v>
      </c>
      <c r="B30" s="50">
        <v>5</v>
      </c>
      <c r="C30" s="62"/>
    </row>
    <row r="31" spans="1:3" ht="17.25">
      <c r="A31" s="61" t="s">
        <v>34</v>
      </c>
      <c r="B31" s="50">
        <v>110</v>
      </c>
      <c r="C31" s="62" t="s">
        <v>81</v>
      </c>
    </row>
    <row r="32" spans="1:3">
      <c r="A32" s="65" t="s">
        <v>10</v>
      </c>
      <c r="B32" s="57">
        <f>B27/B31</f>
        <v>1.4625406127023661</v>
      </c>
      <c r="C32" s="62"/>
    </row>
    <row r="33" spans="1:3" ht="16.5" thickBot="1">
      <c r="A33" s="78" t="s">
        <v>29</v>
      </c>
      <c r="B33" s="79" t="str">
        <f>IF(B32&gt;B30,"oui","non")</f>
        <v>non</v>
      </c>
      <c r="C33" s="71"/>
    </row>
    <row r="34" spans="1:3" ht="16.5" thickBot="1">
      <c r="A34" s="82"/>
      <c r="B34" s="83"/>
      <c r="C34" s="84"/>
    </row>
    <row r="35" spans="1:3">
      <c r="A35" s="97" t="s">
        <v>16</v>
      </c>
      <c r="B35" s="98"/>
      <c r="C35" s="99"/>
    </row>
    <row r="36" spans="1:3">
      <c r="A36" s="63" t="s">
        <v>24</v>
      </c>
      <c r="B36" s="50"/>
      <c r="C36" s="62"/>
    </row>
    <row r="37" spans="1:3">
      <c r="A37" s="67" t="s">
        <v>37</v>
      </c>
      <c r="B37" s="58">
        <f>B19/B30</f>
        <v>25.391999999999999</v>
      </c>
      <c r="C37" s="62"/>
    </row>
    <row r="38" spans="1:3">
      <c r="A38" s="68" t="s">
        <v>11</v>
      </c>
      <c r="B38" s="59">
        <f>SQRT(10000/B37)</f>
        <v>19.845020199462539</v>
      </c>
      <c r="C38" s="62"/>
    </row>
    <row r="39" spans="1:3">
      <c r="A39" s="68" t="s">
        <v>12</v>
      </c>
      <c r="B39" s="59">
        <f>B38*3.28084</f>
        <v>65.108336071204675</v>
      </c>
      <c r="C39" s="62"/>
    </row>
    <row r="40" spans="1:3">
      <c r="A40" s="63" t="s">
        <v>25</v>
      </c>
      <c r="B40" s="58"/>
      <c r="C40" s="62"/>
    </row>
    <row r="41" spans="1:3">
      <c r="A41" s="67" t="s">
        <v>37</v>
      </c>
      <c r="B41" s="58">
        <f>B27/B32</f>
        <v>110</v>
      </c>
      <c r="C41" s="62"/>
    </row>
    <row r="42" spans="1:3">
      <c r="A42" s="68" t="s">
        <v>11</v>
      </c>
      <c r="B42" s="59">
        <f>SQRT(10000/B41)</f>
        <v>9.5346258924559226</v>
      </c>
      <c r="C42" s="62"/>
    </row>
    <row r="43" spans="1:3" ht="16.5" thickBot="1">
      <c r="A43" s="69" t="s">
        <v>13</v>
      </c>
      <c r="B43" s="70">
        <f>B42*3.28084</f>
        <v>31.281582013005089</v>
      </c>
      <c r="C43" s="71"/>
    </row>
    <row r="45" spans="1:3">
      <c r="A45" s="88" t="s">
        <v>78</v>
      </c>
      <c r="B45" s="88"/>
      <c r="C45" s="88"/>
    </row>
    <row r="46" spans="1:3" ht="38.1" customHeight="1">
      <c r="A46" s="85" t="s">
        <v>84</v>
      </c>
      <c r="B46" s="89" t="s">
        <v>79</v>
      </c>
      <c r="C46" s="90"/>
    </row>
    <row r="47" spans="1:3" ht="36" customHeight="1">
      <c r="A47" s="85" t="s">
        <v>85</v>
      </c>
      <c r="B47" s="89" t="s">
        <v>82</v>
      </c>
      <c r="C47" s="90"/>
    </row>
    <row r="48" spans="1:3" ht="42" customHeight="1">
      <c r="A48" s="86" t="s">
        <v>86</v>
      </c>
      <c r="B48" s="89" t="s">
        <v>83</v>
      </c>
      <c r="C48" s="90"/>
    </row>
  </sheetData>
  <mergeCells count="15">
    <mergeCell ref="B47:C47"/>
    <mergeCell ref="B48:C48"/>
    <mergeCell ref="A20:C20"/>
    <mergeCell ref="A13:C13"/>
    <mergeCell ref="A35:C35"/>
    <mergeCell ref="A29:C29"/>
    <mergeCell ref="A28:C28"/>
    <mergeCell ref="A21:C21"/>
    <mergeCell ref="A14:C14"/>
    <mergeCell ref="A45:C45"/>
    <mergeCell ref="A1:C1"/>
    <mergeCell ref="A8:C8"/>
    <mergeCell ref="A9:C9"/>
    <mergeCell ref="A3:C3"/>
    <mergeCell ref="B46:C46"/>
  </mergeCells>
  <hyperlinks>
    <hyperlink ref="B46" r:id="rId1" xr:uid="{4AB3A920-6582-CC44-B04F-4445E60F7CBE}"/>
    <hyperlink ref="B47" r:id="rId2" xr:uid="{497CDE01-2200-4443-B67E-425723BBAC8A}"/>
    <hyperlink ref="B48" r:id="rId3" xr:uid="{D5E38765-292D-8E41-9FF3-A72E3BAFD26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Version bilan nutritionnel</vt:lpstr>
      <vt:lpstr>Version rejet du CRAAQ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Maxime Leduc, PhD, Agr</dc:creator>
  <cp:lastModifiedBy>Côté, Nathalie</cp:lastModifiedBy>
  <cp:lastPrinted>2022-03-15T18:54:34Z</cp:lastPrinted>
  <dcterms:created xsi:type="dcterms:W3CDTF">2022-03-12T17:45:26Z</dcterms:created>
  <dcterms:modified xsi:type="dcterms:W3CDTF">2022-09-15T17:20:41Z</dcterms:modified>
</cp:coreProperties>
</file>