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2120" windowHeight="8070" activeTab="1"/>
  </bookViews>
  <sheets>
    <sheet name="Titre" sheetId="22" r:id="rId1"/>
    <sheet name="Introduction" sheetId="19" r:id="rId2"/>
    <sheet name="EntréeCoupesEN POIDS " sheetId="17" r:id="rId3"/>
    <sheet name="EntréeCoupesEN %" sheetId="13" r:id="rId4"/>
  </sheets>
  <definedNames>
    <definedName name="solver_adj" localSheetId="3" hidden="1">'EntréeCoupesEN %'!$B$75</definedName>
    <definedName name="solver_adj" localSheetId="2" hidden="1">'EntréeCoupesEN POIDS '!$B$75</definedName>
    <definedName name="solver_cvg" localSheetId="3" hidden="1">0.001</definedName>
    <definedName name="solver_cvg" localSheetId="2" hidden="1">0.001</definedName>
    <definedName name="solver_drv" localSheetId="3" hidden="1">1</definedName>
    <definedName name="solver_drv" localSheetId="2" hidden="1">1</definedName>
    <definedName name="solver_est" localSheetId="3" hidden="1">1</definedName>
    <definedName name="solver_est" localSheetId="2" hidden="1">1</definedName>
    <definedName name="solver_itr" localSheetId="3" hidden="1">100</definedName>
    <definedName name="solver_itr" localSheetId="2" hidden="1">100</definedName>
    <definedName name="solver_lin" localSheetId="3" hidden="1">2</definedName>
    <definedName name="solver_lin" localSheetId="2" hidden="1">2</definedName>
    <definedName name="solver_neg" localSheetId="3" hidden="1">2</definedName>
    <definedName name="solver_neg" localSheetId="2" hidden="1">2</definedName>
    <definedName name="solver_num" localSheetId="3" hidden="1">0</definedName>
    <definedName name="solver_num" localSheetId="2" hidden="1">0</definedName>
    <definedName name="solver_nwt" localSheetId="3" hidden="1">1</definedName>
    <definedName name="solver_nwt" localSheetId="2" hidden="1">1</definedName>
    <definedName name="solver_opt" localSheetId="3" hidden="1">'EntréeCoupesEN %'!#REF!</definedName>
    <definedName name="solver_opt" localSheetId="2" hidden="1">'EntréeCoupesEN POIDS '!#REF!</definedName>
    <definedName name="solver_pre" localSheetId="3" hidden="1">0.000001</definedName>
    <definedName name="solver_pre" localSheetId="2" hidden="1">0.000001</definedName>
    <definedName name="solver_scl" localSheetId="3" hidden="1">2</definedName>
    <definedName name="solver_scl" localSheetId="2" hidden="1">2</definedName>
    <definedName name="solver_sho" localSheetId="3" hidden="1">2</definedName>
    <definedName name="solver_sho" localSheetId="2" hidden="1">2</definedName>
    <definedName name="solver_tim" localSheetId="3" hidden="1">100</definedName>
    <definedName name="solver_tim" localSheetId="2" hidden="1">100</definedName>
    <definedName name="solver_tol" localSheetId="3" hidden="1">0.05</definedName>
    <definedName name="solver_tol" localSheetId="2" hidden="1">0.05</definedName>
    <definedName name="solver_typ" localSheetId="3" hidden="1">3</definedName>
    <definedName name="solver_typ" localSheetId="2" hidden="1">3</definedName>
    <definedName name="solver_val" localSheetId="3" hidden="1">0.2814</definedName>
    <definedName name="solver_val" localSheetId="2" hidden="1">0.2814</definedName>
    <definedName name="_xlnm.Print_Area" localSheetId="3">'EntréeCoupesEN %'!$A$3:$L$75</definedName>
    <definedName name="_xlnm.Print_Area" localSheetId="2">'EntréeCoupesEN POIDS '!$A$3:$L$75</definedName>
  </definedNames>
  <calcPr calcId="145621"/>
</workbook>
</file>

<file path=xl/calcChain.xml><?xml version="1.0" encoding="utf-8"?>
<calcChain xmlns="http://schemas.openxmlformats.org/spreadsheetml/2006/main">
  <c r="K19" i="13" l="1"/>
  <c r="K20" i="13"/>
  <c r="K21" i="13"/>
  <c r="K22" i="13"/>
  <c r="K23" i="13"/>
  <c r="K24" i="13"/>
  <c r="K25" i="13"/>
  <c r="K26" i="13"/>
  <c r="K27" i="13"/>
  <c r="K28" i="13"/>
  <c r="K29" i="13"/>
  <c r="K30" i="13"/>
  <c r="K31" i="13"/>
  <c r="K33" i="13"/>
  <c r="K34" i="13"/>
  <c r="K35" i="13"/>
  <c r="K36" i="13"/>
  <c r="K37" i="13"/>
  <c r="K38" i="13"/>
  <c r="K39" i="13"/>
  <c r="K40" i="13"/>
  <c r="K41" i="13"/>
  <c r="K42" i="13"/>
  <c r="K43" i="13"/>
  <c r="K44" i="13"/>
  <c r="K45" i="13"/>
  <c r="K46" i="13"/>
  <c r="K47" i="13"/>
  <c r="K48" i="13"/>
  <c r="K49" i="13"/>
  <c r="K50" i="13"/>
  <c r="K51" i="13"/>
  <c r="K52" i="13"/>
  <c r="K53" i="13"/>
  <c r="K54" i="13"/>
  <c r="K55" i="13"/>
  <c r="K56" i="13"/>
  <c r="K57" i="13"/>
  <c r="K58" i="13"/>
  <c r="K59" i="13"/>
  <c r="K60" i="13"/>
  <c r="K61" i="13"/>
  <c r="K62" i="13"/>
  <c r="K63" i="13"/>
  <c r="K10" i="17"/>
  <c r="K11" i="17"/>
  <c r="K12" i="17"/>
  <c r="K13" i="17"/>
  <c r="K14" i="17"/>
  <c r="K15" i="17"/>
  <c r="K16" i="17"/>
  <c r="K17" i="17"/>
  <c r="K18" i="17"/>
  <c r="K19" i="17"/>
  <c r="K20" i="17"/>
  <c r="K21" i="17"/>
  <c r="K22" i="17"/>
  <c r="K23" i="17"/>
  <c r="K24" i="17"/>
  <c r="K25" i="17"/>
  <c r="K26" i="17"/>
  <c r="K27" i="17"/>
  <c r="K28" i="17"/>
  <c r="K29" i="17"/>
  <c r="K30" i="17"/>
  <c r="K31" i="17"/>
  <c r="K32" i="17"/>
  <c r="K33" i="17"/>
  <c r="K34" i="17"/>
  <c r="K35" i="17"/>
  <c r="K36" i="17"/>
  <c r="K37" i="17"/>
  <c r="K38" i="17"/>
  <c r="K39" i="17"/>
  <c r="K40" i="17"/>
  <c r="K41" i="17"/>
  <c r="K42" i="17"/>
  <c r="K43" i="17"/>
  <c r="K44" i="17"/>
  <c r="K45" i="17"/>
  <c r="K46" i="17"/>
  <c r="K47" i="17"/>
  <c r="K48" i="17"/>
  <c r="K49" i="17"/>
  <c r="K50" i="17"/>
  <c r="K51" i="17"/>
  <c r="K52" i="17"/>
  <c r="K53" i="17"/>
  <c r="K54" i="17"/>
  <c r="K55" i="17"/>
  <c r="K56" i="17"/>
  <c r="K57" i="17"/>
  <c r="K58" i="17"/>
  <c r="K59" i="17"/>
  <c r="K60" i="17"/>
  <c r="K61" i="17"/>
  <c r="K62" i="17"/>
  <c r="K63" i="17"/>
  <c r="K64" i="17"/>
  <c r="K9" i="17"/>
  <c r="K66" i="17" l="1"/>
  <c r="E16" i="17"/>
  <c r="E6" i="17"/>
  <c r="G20" i="13"/>
  <c r="O20" i="13" s="1"/>
  <c r="P20" i="13" s="1"/>
  <c r="G21" i="13"/>
  <c r="O21" i="13" s="1"/>
  <c r="P21" i="13" s="1"/>
  <c r="G22" i="13"/>
  <c r="O22" i="13" s="1"/>
  <c r="P22" i="13" s="1"/>
  <c r="G23" i="13"/>
  <c r="O23" i="13" s="1"/>
  <c r="P23" i="13" s="1"/>
  <c r="G24" i="13"/>
  <c r="O24" i="13" s="1"/>
  <c r="P24" i="13" s="1"/>
  <c r="G25" i="13"/>
  <c r="O25" i="13" s="1"/>
  <c r="P25" i="13" s="1"/>
  <c r="G26" i="13"/>
  <c r="O26" i="13" s="1"/>
  <c r="P26" i="13" s="1"/>
  <c r="G27" i="13"/>
  <c r="O27" i="13" s="1"/>
  <c r="P27" i="13" s="1"/>
  <c r="G28" i="13"/>
  <c r="O28" i="13" s="1"/>
  <c r="P28" i="13" s="1"/>
  <c r="G29" i="13"/>
  <c r="O29" i="13" s="1"/>
  <c r="P29" i="13" s="1"/>
  <c r="G30" i="13"/>
  <c r="O30" i="13" s="1"/>
  <c r="P30" i="13" s="1"/>
  <c r="G31" i="13"/>
  <c r="O31" i="13" s="1"/>
  <c r="P31" i="13" s="1"/>
  <c r="G33" i="13"/>
  <c r="O33" i="13" s="1"/>
  <c r="P33" i="13" s="1"/>
  <c r="G34" i="13"/>
  <c r="O34" i="13" s="1"/>
  <c r="P34" i="13" s="1"/>
  <c r="G35" i="13"/>
  <c r="O35" i="13" s="1"/>
  <c r="P35" i="13" s="1"/>
  <c r="G36" i="13"/>
  <c r="O36" i="13" s="1"/>
  <c r="P36" i="13" s="1"/>
  <c r="G37" i="13"/>
  <c r="O37" i="13" s="1"/>
  <c r="P37" i="13" s="1"/>
  <c r="G38" i="13"/>
  <c r="O38" i="13" s="1"/>
  <c r="P38" i="13" s="1"/>
  <c r="G39" i="13"/>
  <c r="O39" i="13" s="1"/>
  <c r="P39" i="13" s="1"/>
  <c r="G40" i="13"/>
  <c r="O40" i="13" s="1"/>
  <c r="P40" i="13" s="1"/>
  <c r="G41" i="13"/>
  <c r="O41" i="13" s="1"/>
  <c r="P41" i="13" s="1"/>
  <c r="G42" i="13"/>
  <c r="O42" i="13" s="1"/>
  <c r="P42" i="13" s="1"/>
  <c r="G43" i="13"/>
  <c r="O43" i="13" s="1"/>
  <c r="P43" i="13" s="1"/>
  <c r="G44" i="13"/>
  <c r="O44" i="13" s="1"/>
  <c r="P44" i="13" s="1"/>
  <c r="G45" i="13"/>
  <c r="O45" i="13" s="1"/>
  <c r="P45" i="13" s="1"/>
  <c r="G46" i="13"/>
  <c r="O46" i="13" s="1"/>
  <c r="P46" i="13" s="1"/>
  <c r="G47" i="13"/>
  <c r="O47" i="13" s="1"/>
  <c r="P47" i="13" s="1"/>
  <c r="G48" i="13"/>
  <c r="O48" i="13" s="1"/>
  <c r="P48" i="13" s="1"/>
  <c r="G49" i="13"/>
  <c r="O49" i="13" s="1"/>
  <c r="P49" i="13" s="1"/>
  <c r="G50" i="13"/>
  <c r="O50" i="13" s="1"/>
  <c r="P50" i="13" s="1"/>
  <c r="G51" i="13"/>
  <c r="O51" i="13" s="1"/>
  <c r="P51" i="13" s="1"/>
  <c r="G52" i="13"/>
  <c r="O52" i="13" s="1"/>
  <c r="P52" i="13" s="1"/>
  <c r="G53" i="13"/>
  <c r="O53" i="13" s="1"/>
  <c r="P53" i="13" s="1"/>
  <c r="G54" i="13"/>
  <c r="O54" i="13" s="1"/>
  <c r="P54" i="13" s="1"/>
  <c r="G55" i="13"/>
  <c r="O55" i="13" s="1"/>
  <c r="P55" i="13" s="1"/>
  <c r="G56" i="13"/>
  <c r="O56" i="13" s="1"/>
  <c r="P56" i="13" s="1"/>
  <c r="G57" i="13"/>
  <c r="O57" i="13" s="1"/>
  <c r="P57" i="13" s="1"/>
  <c r="G58" i="13"/>
  <c r="O58" i="13" s="1"/>
  <c r="P58" i="13" s="1"/>
  <c r="G59" i="13"/>
  <c r="O59" i="13" s="1"/>
  <c r="P59" i="13" s="1"/>
  <c r="G60" i="13"/>
  <c r="O60" i="13" s="1"/>
  <c r="P60" i="13" s="1"/>
  <c r="G61" i="13"/>
  <c r="O61" i="13" s="1"/>
  <c r="P61" i="13" s="1"/>
  <c r="G62" i="13"/>
  <c r="O62" i="13" s="1"/>
  <c r="P62" i="13" s="1"/>
  <c r="G63" i="13"/>
  <c r="O63" i="13" s="1"/>
  <c r="P63" i="13" s="1"/>
  <c r="P70" i="13"/>
  <c r="C9" i="13"/>
  <c r="E6" i="13"/>
  <c r="C10" i="13"/>
  <c r="C11" i="13"/>
  <c r="K11" i="13" s="1"/>
  <c r="C12" i="13"/>
  <c r="C13" i="13"/>
  <c r="C14" i="13"/>
  <c r="K14" i="13" s="1"/>
  <c r="C15" i="13"/>
  <c r="K15" i="13" s="1"/>
  <c r="C16" i="13"/>
  <c r="K16" i="13" s="1"/>
  <c r="C17" i="13"/>
  <c r="K17" i="13" s="1"/>
  <c r="C18" i="13"/>
  <c r="K18" i="13" s="1"/>
  <c r="C19" i="13"/>
  <c r="C20" i="13"/>
  <c r="C21" i="13"/>
  <c r="C22" i="13"/>
  <c r="C23" i="13"/>
  <c r="C24" i="13"/>
  <c r="C25" i="13"/>
  <c r="C26" i="13"/>
  <c r="C27" i="13"/>
  <c r="C28" i="13"/>
  <c r="C29" i="13"/>
  <c r="C30" i="13"/>
  <c r="C31" i="13"/>
  <c r="C32" i="13"/>
  <c r="K32" i="13" s="1"/>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8" i="13"/>
  <c r="C59" i="13"/>
  <c r="C60" i="13"/>
  <c r="C61" i="13"/>
  <c r="C62" i="13"/>
  <c r="C63" i="13"/>
  <c r="C64" i="13"/>
  <c r="K64" i="13" s="1"/>
  <c r="E15" i="13"/>
  <c r="E17"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H20" i="13"/>
  <c r="H21" i="13"/>
  <c r="H22" i="13"/>
  <c r="H23" i="13"/>
  <c r="H24" i="13"/>
  <c r="H25" i="13"/>
  <c r="H26" i="13"/>
  <c r="H27" i="13"/>
  <c r="H28" i="13"/>
  <c r="H29" i="13"/>
  <c r="H30" i="13"/>
  <c r="H31"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M63" i="13"/>
  <c r="M62" i="13"/>
  <c r="M61" i="13"/>
  <c r="M60" i="13"/>
  <c r="M59" i="13"/>
  <c r="M58" i="13"/>
  <c r="M57" i="13"/>
  <c r="M56" i="13"/>
  <c r="M55" i="13"/>
  <c r="M54" i="13"/>
  <c r="M53" i="13"/>
  <c r="M52" i="13"/>
  <c r="M51" i="13"/>
  <c r="M50" i="13"/>
  <c r="M49" i="13"/>
  <c r="M48" i="13"/>
  <c r="M47" i="13"/>
  <c r="M46" i="13"/>
  <c r="M45" i="13"/>
  <c r="M44" i="13"/>
  <c r="M43" i="13"/>
  <c r="M42" i="13"/>
  <c r="M41" i="13"/>
  <c r="M40" i="13"/>
  <c r="M39" i="13"/>
  <c r="M38" i="13"/>
  <c r="M37" i="13"/>
  <c r="M36" i="13"/>
  <c r="M35" i="13"/>
  <c r="M34" i="13"/>
  <c r="M33" i="13"/>
  <c r="M31" i="13"/>
  <c r="M30" i="13"/>
  <c r="M29" i="13"/>
  <c r="M28" i="13"/>
  <c r="M27" i="13"/>
  <c r="M26" i="13"/>
  <c r="M25" i="13"/>
  <c r="M24" i="13"/>
  <c r="M23" i="13"/>
  <c r="M22" i="13"/>
  <c r="M21" i="13"/>
  <c r="M20" i="13"/>
  <c r="I66" i="13"/>
  <c r="L20" i="13"/>
  <c r="L21" i="13"/>
  <c r="L22" i="13"/>
  <c r="L23" i="13"/>
  <c r="L24" i="13"/>
  <c r="L25" i="13"/>
  <c r="L26" i="13"/>
  <c r="L27" i="13"/>
  <c r="L28" i="13"/>
  <c r="L29" i="13"/>
  <c r="L30" i="13"/>
  <c r="L31"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P70" i="17"/>
  <c r="E9" i="17"/>
  <c r="E10" i="17"/>
  <c r="E11" i="17"/>
  <c r="E12" i="17"/>
  <c r="E13" i="17"/>
  <c r="E62" i="17"/>
  <c r="H19" i="17"/>
  <c r="H20" i="17"/>
  <c r="H21" i="17"/>
  <c r="H22" i="17"/>
  <c r="H23" i="17"/>
  <c r="H24" i="17"/>
  <c r="H25" i="17"/>
  <c r="H26" i="17"/>
  <c r="H27" i="17"/>
  <c r="H28" i="17"/>
  <c r="H29" i="17"/>
  <c r="H30" i="17"/>
  <c r="H31" i="17"/>
  <c r="H32" i="17"/>
  <c r="H33" i="17"/>
  <c r="H34" i="17"/>
  <c r="H35" i="17"/>
  <c r="H36" i="17"/>
  <c r="H37" i="17"/>
  <c r="H38" i="17"/>
  <c r="H39" i="17"/>
  <c r="H40" i="17"/>
  <c r="H41" i="17"/>
  <c r="H42" i="17"/>
  <c r="H43" i="17"/>
  <c r="H44" i="17"/>
  <c r="H45" i="17"/>
  <c r="H46" i="17"/>
  <c r="H47" i="17"/>
  <c r="H48" i="17"/>
  <c r="H49" i="17"/>
  <c r="H50" i="17"/>
  <c r="H51" i="17"/>
  <c r="H52" i="17"/>
  <c r="H53" i="17"/>
  <c r="H54" i="17"/>
  <c r="H55" i="17"/>
  <c r="H56" i="17"/>
  <c r="H57" i="17"/>
  <c r="H58" i="17"/>
  <c r="H59" i="17"/>
  <c r="H60" i="17"/>
  <c r="H61" i="17"/>
  <c r="H62" i="17"/>
  <c r="H63" i="17"/>
  <c r="H64" i="17"/>
  <c r="G19" i="17"/>
  <c r="O19" i="17" s="1"/>
  <c r="P19" i="17" s="1"/>
  <c r="G20" i="17"/>
  <c r="O20" i="17" s="1"/>
  <c r="P20" i="17" s="1"/>
  <c r="G21" i="17"/>
  <c r="O21" i="17" s="1"/>
  <c r="P21" i="17" s="1"/>
  <c r="G22" i="17"/>
  <c r="O22" i="17" s="1"/>
  <c r="P22" i="17" s="1"/>
  <c r="G23" i="17"/>
  <c r="O23" i="17" s="1"/>
  <c r="P23" i="17" s="1"/>
  <c r="G24" i="17"/>
  <c r="O24" i="17" s="1"/>
  <c r="P24" i="17" s="1"/>
  <c r="G25" i="17"/>
  <c r="O25" i="17" s="1"/>
  <c r="P25" i="17" s="1"/>
  <c r="G26" i="17"/>
  <c r="O26" i="17" s="1"/>
  <c r="P26" i="17" s="1"/>
  <c r="G27" i="17"/>
  <c r="O27" i="17" s="1"/>
  <c r="P27" i="17" s="1"/>
  <c r="G28" i="17"/>
  <c r="O28" i="17" s="1"/>
  <c r="P28" i="17" s="1"/>
  <c r="G29" i="17"/>
  <c r="O29" i="17" s="1"/>
  <c r="P29" i="17" s="1"/>
  <c r="G30" i="17"/>
  <c r="O30" i="17" s="1"/>
  <c r="P30" i="17" s="1"/>
  <c r="G31" i="17"/>
  <c r="O31" i="17" s="1"/>
  <c r="P31" i="17" s="1"/>
  <c r="G32" i="17"/>
  <c r="O32" i="17" s="1"/>
  <c r="P32" i="17" s="1"/>
  <c r="G33" i="17"/>
  <c r="O33" i="17" s="1"/>
  <c r="P33" i="17" s="1"/>
  <c r="G34" i="17"/>
  <c r="O34" i="17" s="1"/>
  <c r="P34" i="17" s="1"/>
  <c r="G35" i="17"/>
  <c r="O35" i="17" s="1"/>
  <c r="P35" i="17" s="1"/>
  <c r="G36" i="17"/>
  <c r="O36" i="17" s="1"/>
  <c r="P36" i="17" s="1"/>
  <c r="G37" i="17"/>
  <c r="O37" i="17" s="1"/>
  <c r="P37" i="17" s="1"/>
  <c r="G38" i="17"/>
  <c r="O38" i="17" s="1"/>
  <c r="P38" i="17" s="1"/>
  <c r="G39" i="17"/>
  <c r="O39" i="17" s="1"/>
  <c r="P39" i="17" s="1"/>
  <c r="G40" i="17"/>
  <c r="O40" i="17" s="1"/>
  <c r="P40" i="17" s="1"/>
  <c r="G41" i="17"/>
  <c r="O41" i="17" s="1"/>
  <c r="P41" i="17" s="1"/>
  <c r="G42" i="17"/>
  <c r="O42" i="17" s="1"/>
  <c r="P42" i="17" s="1"/>
  <c r="G43" i="17"/>
  <c r="O43" i="17" s="1"/>
  <c r="P43" i="17" s="1"/>
  <c r="G44" i="17"/>
  <c r="O44" i="17" s="1"/>
  <c r="P44" i="17" s="1"/>
  <c r="G45" i="17"/>
  <c r="O45" i="17" s="1"/>
  <c r="P45" i="17" s="1"/>
  <c r="G46" i="17"/>
  <c r="O46" i="17" s="1"/>
  <c r="P46" i="17" s="1"/>
  <c r="G47" i="17"/>
  <c r="O47" i="17" s="1"/>
  <c r="P47" i="17" s="1"/>
  <c r="G48" i="17"/>
  <c r="O48" i="17" s="1"/>
  <c r="P48" i="17" s="1"/>
  <c r="G49" i="17"/>
  <c r="O49" i="17" s="1"/>
  <c r="P49" i="17" s="1"/>
  <c r="G50" i="17"/>
  <c r="O50" i="17" s="1"/>
  <c r="P50" i="17" s="1"/>
  <c r="G51" i="17"/>
  <c r="O51" i="17" s="1"/>
  <c r="P51" i="17" s="1"/>
  <c r="G52" i="17"/>
  <c r="O52" i="17" s="1"/>
  <c r="P52" i="17" s="1"/>
  <c r="G53" i="17"/>
  <c r="O53" i="17" s="1"/>
  <c r="P53" i="17" s="1"/>
  <c r="G54" i="17"/>
  <c r="O54" i="17" s="1"/>
  <c r="P54" i="17" s="1"/>
  <c r="G55" i="17"/>
  <c r="O55" i="17" s="1"/>
  <c r="P55" i="17" s="1"/>
  <c r="G56" i="17"/>
  <c r="O56" i="17" s="1"/>
  <c r="P56" i="17" s="1"/>
  <c r="G57" i="17"/>
  <c r="O57" i="17" s="1"/>
  <c r="P57" i="17" s="1"/>
  <c r="G58" i="17"/>
  <c r="O58" i="17" s="1"/>
  <c r="P58" i="17" s="1"/>
  <c r="G59" i="17"/>
  <c r="O59" i="17" s="1"/>
  <c r="P59" i="17" s="1"/>
  <c r="G60" i="17"/>
  <c r="O60" i="17" s="1"/>
  <c r="P60" i="17" s="1"/>
  <c r="G61" i="17"/>
  <c r="O61" i="17" s="1"/>
  <c r="P61" i="17" s="1"/>
  <c r="G62" i="17"/>
  <c r="O62" i="17" s="1"/>
  <c r="P62" i="17" s="1"/>
  <c r="G63" i="17"/>
  <c r="O63" i="17" s="1"/>
  <c r="P63" i="17" s="1"/>
  <c r="G64" i="17"/>
  <c r="O64" i="17" s="1"/>
  <c r="P64" i="17" s="1"/>
  <c r="L19" i="17"/>
  <c r="L20" i="17"/>
  <c r="L21" i="17"/>
  <c r="L22" i="17"/>
  <c r="L23" i="17"/>
  <c r="L24" i="17"/>
  <c r="L25" i="17"/>
  <c r="L26" i="17"/>
  <c r="L27" i="17"/>
  <c r="L28" i="17"/>
  <c r="L29" i="17"/>
  <c r="L30" i="17"/>
  <c r="L31" i="17"/>
  <c r="L32" i="17"/>
  <c r="L33" i="17"/>
  <c r="L34" i="17"/>
  <c r="L35" i="17"/>
  <c r="L36" i="17"/>
  <c r="L37" i="17"/>
  <c r="L38" i="17"/>
  <c r="L39" i="17"/>
  <c r="L40" i="17"/>
  <c r="L41" i="17"/>
  <c r="L42" i="17"/>
  <c r="L43" i="17"/>
  <c r="L44" i="17"/>
  <c r="L45" i="17"/>
  <c r="L46" i="17"/>
  <c r="L47" i="17"/>
  <c r="L48" i="17"/>
  <c r="L49" i="17"/>
  <c r="L50" i="17"/>
  <c r="L51" i="17"/>
  <c r="L52" i="17"/>
  <c r="L53" i="17"/>
  <c r="L54" i="17"/>
  <c r="L55" i="17"/>
  <c r="L56" i="17"/>
  <c r="L57" i="17"/>
  <c r="L58" i="17"/>
  <c r="L59" i="17"/>
  <c r="L60" i="17"/>
  <c r="L61" i="17"/>
  <c r="L62" i="17"/>
  <c r="L63" i="17"/>
  <c r="L64"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I66" i="17"/>
  <c r="F20" i="13"/>
  <c r="F21" i="13"/>
  <c r="F22" i="13"/>
  <c r="F23" i="13"/>
  <c r="F24" i="13"/>
  <c r="F25" i="13"/>
  <c r="F26" i="13"/>
  <c r="F27" i="13"/>
  <c r="F28" i="13"/>
  <c r="E14" i="17"/>
  <c r="B66" i="17"/>
  <c r="B65" i="17" s="1"/>
  <c r="E15" i="17"/>
  <c r="E17" i="17"/>
  <c r="E18" i="17"/>
  <c r="E19" i="17"/>
  <c r="E20" i="17"/>
  <c r="E21" i="17"/>
  <c r="E22" i="17"/>
  <c r="E23" i="17"/>
  <c r="E24" i="17"/>
  <c r="E25" i="17"/>
  <c r="E26" i="17"/>
  <c r="E27" i="17"/>
  <c r="E28" i="17"/>
  <c r="F19" i="17"/>
  <c r="F20" i="17"/>
  <c r="F21" i="17"/>
  <c r="F22" i="17"/>
  <c r="F23" i="17"/>
  <c r="F24" i="17"/>
  <c r="F25" i="17"/>
  <c r="F26" i="17"/>
  <c r="F27" i="17"/>
  <c r="F28" i="17"/>
  <c r="E29" i="17"/>
  <c r="E30" i="17"/>
  <c r="E31" i="17"/>
  <c r="E32" i="17"/>
  <c r="E33" i="17"/>
  <c r="E34" i="17"/>
  <c r="E35" i="17"/>
  <c r="E36" i="17"/>
  <c r="E37" i="17"/>
  <c r="E38" i="17"/>
  <c r="E39" i="17"/>
  <c r="E40" i="17"/>
  <c r="E41" i="17"/>
  <c r="E42" i="17"/>
  <c r="E43" i="17"/>
  <c r="E44" i="17"/>
  <c r="E45" i="17"/>
  <c r="E46" i="17"/>
  <c r="E47" i="17"/>
  <c r="E48" i="17"/>
  <c r="E49" i="17"/>
  <c r="E50" i="17"/>
  <c r="E51" i="17"/>
  <c r="E52" i="17"/>
  <c r="E53" i="17"/>
  <c r="E54" i="17"/>
  <c r="E55" i="17"/>
  <c r="E56" i="17"/>
  <c r="E57" i="17"/>
  <c r="E58" i="17"/>
  <c r="E59" i="17"/>
  <c r="E60" i="17"/>
  <c r="E61" i="17"/>
  <c r="E63" i="17"/>
  <c r="E64" i="17"/>
  <c r="K18" i="22"/>
  <c r="K17" i="22"/>
  <c r="K16" i="22"/>
  <c r="K15" i="22"/>
  <c r="F5" i="13"/>
  <c r="C64" i="17"/>
  <c r="C38" i="17"/>
  <c r="C62" i="17"/>
  <c r="C9" i="17"/>
  <c r="C10" i="17"/>
  <c r="C11" i="17"/>
  <c r="C12" i="17"/>
  <c r="C13" i="17"/>
  <c r="C14" i="17"/>
  <c r="C15" i="17"/>
  <c r="C16" i="17"/>
  <c r="C17" i="17"/>
  <c r="C18" i="17"/>
  <c r="C19" i="17"/>
  <c r="C20" i="17"/>
  <c r="C21" i="17"/>
  <c r="C22" i="17"/>
  <c r="C23" i="17"/>
  <c r="C24" i="17"/>
  <c r="C25" i="17"/>
  <c r="C26" i="17"/>
  <c r="C27" i="17"/>
  <c r="C28" i="17"/>
  <c r="C29" i="17"/>
  <c r="C30" i="17"/>
  <c r="C31" i="17"/>
  <c r="C32" i="17"/>
  <c r="C33" i="17"/>
  <c r="C34" i="17"/>
  <c r="C35" i="17"/>
  <c r="C36" i="17"/>
  <c r="C37" i="17"/>
  <c r="C39" i="17"/>
  <c r="C40" i="17"/>
  <c r="C41" i="17"/>
  <c r="C42" i="17"/>
  <c r="C43" i="17"/>
  <c r="C44" i="17"/>
  <c r="C45" i="17"/>
  <c r="C46" i="17"/>
  <c r="C47" i="17"/>
  <c r="C48" i="17"/>
  <c r="C49" i="17"/>
  <c r="C50" i="17"/>
  <c r="C51" i="17"/>
  <c r="C52" i="17"/>
  <c r="C53" i="17"/>
  <c r="C54" i="17"/>
  <c r="C55" i="17"/>
  <c r="C56" i="17"/>
  <c r="C57" i="17"/>
  <c r="C58" i="17"/>
  <c r="C59" i="17"/>
  <c r="C60" i="17"/>
  <c r="C61" i="17"/>
  <c r="C63" i="17"/>
  <c r="F62" i="17"/>
  <c r="F64" i="17"/>
  <c r="F29" i="13"/>
  <c r="F30" i="13"/>
  <c r="F31"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29" i="17"/>
  <c r="F30" i="17"/>
  <c r="F31" i="17"/>
  <c r="F32" i="17"/>
  <c r="F33" i="17"/>
  <c r="F34" i="17"/>
  <c r="F35" i="17"/>
  <c r="F36" i="17"/>
  <c r="F37" i="17"/>
  <c r="F38" i="17"/>
  <c r="F39" i="17"/>
  <c r="F40" i="17"/>
  <c r="F41" i="17"/>
  <c r="F42" i="17"/>
  <c r="F43" i="17"/>
  <c r="F44" i="17"/>
  <c r="F45" i="17"/>
  <c r="F46" i="17"/>
  <c r="F47" i="17"/>
  <c r="F48" i="17"/>
  <c r="F49" i="17"/>
  <c r="F50" i="17"/>
  <c r="F51" i="17"/>
  <c r="F52" i="17"/>
  <c r="F53" i="17"/>
  <c r="F54" i="17"/>
  <c r="F55" i="17"/>
  <c r="F56" i="17"/>
  <c r="F57" i="17"/>
  <c r="F58" i="17"/>
  <c r="F59" i="17"/>
  <c r="F60" i="17"/>
  <c r="F61" i="17"/>
  <c r="F63" i="17"/>
  <c r="F5" i="17"/>
  <c r="E16" i="13" l="1"/>
  <c r="E18" i="13"/>
  <c r="E14" i="13"/>
  <c r="C66" i="13"/>
  <c r="E11" i="13"/>
  <c r="B66" i="13"/>
  <c r="B65" i="13" s="1"/>
  <c r="C65" i="13" s="1"/>
  <c r="C67" i="13" s="1"/>
  <c r="E12" i="13"/>
  <c r="K12" i="13"/>
  <c r="E9" i="13"/>
  <c r="K9" i="13"/>
  <c r="E10" i="13"/>
  <c r="K10" i="13"/>
  <c r="E13" i="13"/>
  <c r="K13" i="13"/>
  <c r="E66" i="17"/>
  <c r="R55" i="13"/>
  <c r="Q55" i="13"/>
  <c r="R62" i="13"/>
  <c r="Q62" i="13"/>
  <c r="Q58" i="13"/>
  <c r="R58" i="13"/>
  <c r="Q54" i="13"/>
  <c r="R54" i="13"/>
  <c r="Q50" i="13"/>
  <c r="R50" i="13"/>
  <c r="R46" i="13"/>
  <c r="Q46" i="13"/>
  <c r="Q42" i="13"/>
  <c r="R42" i="13"/>
  <c r="Q38" i="13"/>
  <c r="R38" i="13"/>
  <c r="Q34" i="13"/>
  <c r="R34" i="13"/>
  <c r="Q30" i="13"/>
  <c r="R30" i="13"/>
  <c r="R26" i="13"/>
  <c r="Q26" i="13"/>
  <c r="R22" i="13"/>
  <c r="Q22" i="13"/>
  <c r="Q61" i="13"/>
  <c r="R61" i="13"/>
  <c r="Q57" i="13"/>
  <c r="R57" i="13"/>
  <c r="Q49" i="13"/>
  <c r="R49" i="13"/>
  <c r="Q45" i="13"/>
  <c r="R45" i="13"/>
  <c r="Q41" i="13"/>
  <c r="R41" i="13"/>
  <c r="Q37" i="13"/>
  <c r="R37" i="13"/>
  <c r="Q33" i="13"/>
  <c r="R33" i="13"/>
  <c r="Q29" i="13"/>
  <c r="R29" i="13"/>
  <c r="Q25" i="13"/>
  <c r="R25" i="13"/>
  <c r="R21" i="13"/>
  <c r="Q21" i="13"/>
  <c r="Q53" i="13"/>
  <c r="R53" i="13"/>
  <c r="Q60" i="13"/>
  <c r="R60" i="13"/>
  <c r="Q56" i="13"/>
  <c r="R56" i="13"/>
  <c r="Q52" i="13"/>
  <c r="R52" i="13"/>
  <c r="Q48" i="13"/>
  <c r="R48" i="13"/>
  <c r="Q44" i="13"/>
  <c r="R44" i="13"/>
  <c r="Q40" i="13"/>
  <c r="R40" i="13"/>
  <c r="Q36" i="13"/>
  <c r="R36" i="13"/>
  <c r="Q28" i="13"/>
  <c r="R28" i="13"/>
  <c r="Q24" i="13"/>
  <c r="R24" i="13"/>
  <c r="R20" i="13"/>
  <c r="Q20" i="13"/>
  <c r="R63" i="13"/>
  <c r="Q63" i="13"/>
  <c r="R59" i="13"/>
  <c r="Q59" i="13"/>
  <c r="R51" i="13"/>
  <c r="Q51" i="13"/>
  <c r="R47" i="13"/>
  <c r="Q47" i="13"/>
  <c r="R43" i="13"/>
  <c r="Q43" i="13"/>
  <c r="R39" i="13"/>
  <c r="Q39" i="13"/>
  <c r="R35" i="13"/>
  <c r="Q35" i="13"/>
  <c r="R31" i="13"/>
  <c r="Q31" i="13"/>
  <c r="R27" i="13"/>
  <c r="Q27" i="13"/>
  <c r="R23" i="13"/>
  <c r="Q23" i="13"/>
  <c r="C66" i="17"/>
  <c r="C65" i="17"/>
  <c r="B67" i="17"/>
  <c r="Q62" i="17"/>
  <c r="R62" i="17"/>
  <c r="Q50" i="17"/>
  <c r="R50" i="17"/>
  <c r="Q46" i="17"/>
  <c r="R46" i="17"/>
  <c r="R21" i="17"/>
  <c r="Q21" i="17"/>
  <c r="Q63" i="17"/>
  <c r="R63" i="17"/>
  <c r="Q58" i="17"/>
  <c r="R58" i="17"/>
  <c r="R54" i="17"/>
  <c r="Q54" i="17"/>
  <c r="Q42" i="17"/>
  <c r="R42" i="17"/>
  <c r="Q38" i="17"/>
  <c r="R38" i="17"/>
  <c r="R34" i="17"/>
  <c r="Q34" i="17"/>
  <c r="Q30" i="17"/>
  <c r="R30" i="17"/>
  <c r="Q26" i="17"/>
  <c r="R26" i="17"/>
  <c r="R53" i="17"/>
  <c r="Q53" i="17"/>
  <c r="Q37" i="17"/>
  <c r="R37" i="17"/>
  <c r="Q49" i="17"/>
  <c r="R49" i="17"/>
  <c r="R33" i="17"/>
  <c r="Q33" i="17"/>
  <c r="Q22" i="17"/>
  <c r="R22" i="17"/>
  <c r="R64" i="17"/>
  <c r="Q64" i="17"/>
  <c r="R61" i="17"/>
  <c r="Q61" i="17"/>
  <c r="R45" i="17"/>
  <c r="Q45" i="17"/>
  <c r="R29" i="17"/>
  <c r="Q29" i="17"/>
  <c r="R57" i="17"/>
  <c r="Q57" i="17"/>
  <c r="R41" i="17"/>
  <c r="Q41" i="17"/>
  <c r="R25" i="17"/>
  <c r="Q25" i="17"/>
  <c r="Q60" i="17"/>
  <c r="R60" i="17"/>
  <c r="R55" i="17"/>
  <c r="Q55" i="17"/>
  <c r="R52" i="17"/>
  <c r="Q52" i="17"/>
  <c r="Q47" i="17"/>
  <c r="R47" i="17"/>
  <c r="Q44" i="17"/>
  <c r="R44" i="17"/>
  <c r="Q39" i="17"/>
  <c r="R39" i="17"/>
  <c r="R36" i="17"/>
  <c r="Q36" i="17"/>
  <c r="R31" i="17"/>
  <c r="Q31" i="17"/>
  <c r="Q28" i="17"/>
  <c r="R28" i="17"/>
  <c r="R23" i="17"/>
  <c r="Q23" i="17"/>
  <c r="R20" i="17"/>
  <c r="Q20" i="17"/>
  <c r="Q59" i="17"/>
  <c r="R59" i="17"/>
  <c r="R56" i="17"/>
  <c r="Q56" i="17"/>
  <c r="R51" i="17"/>
  <c r="Q51" i="17"/>
  <c r="R48" i="17"/>
  <c r="Q48" i="17"/>
  <c r="R43" i="17"/>
  <c r="Q43" i="17"/>
  <c r="R40" i="17"/>
  <c r="Q40" i="17"/>
  <c r="R35" i="17"/>
  <c r="Q35" i="17"/>
  <c r="R32" i="17"/>
  <c r="Q32" i="17"/>
  <c r="Q27" i="17"/>
  <c r="R27" i="17"/>
  <c r="Q24" i="17"/>
  <c r="R24" i="17"/>
  <c r="R19" i="17"/>
  <c r="Q19" i="17"/>
  <c r="B67" i="13" l="1"/>
  <c r="Q71" i="17"/>
  <c r="D72" i="17"/>
  <c r="E72" i="17" s="1"/>
  <c r="E66" i="13"/>
  <c r="K66" i="13"/>
  <c r="D71" i="17"/>
  <c r="F11" i="17" s="1"/>
  <c r="G11" i="17" s="1"/>
  <c r="D75" i="17"/>
  <c r="C67" i="17"/>
  <c r="F13" i="17" l="1"/>
  <c r="G13" i="17" s="1"/>
  <c r="O13" i="17" s="1"/>
  <c r="P13" i="17" s="1"/>
  <c r="F10" i="17"/>
  <c r="G10" i="17" s="1"/>
  <c r="H10" i="17" s="1"/>
  <c r="F14" i="17"/>
  <c r="G14" i="17" s="1"/>
  <c r="H14" i="17" s="1"/>
  <c r="F12" i="17"/>
  <c r="G12" i="17" s="1"/>
  <c r="O12" i="17" s="1"/>
  <c r="P12" i="17" s="1"/>
  <c r="F9" i="17"/>
  <c r="G9" i="17" s="1"/>
  <c r="O9" i="17" s="1"/>
  <c r="P9" i="17" s="1"/>
  <c r="F15" i="17"/>
  <c r="G15" i="17" s="1"/>
  <c r="F16" i="17"/>
  <c r="G16" i="17" s="1"/>
  <c r="F17" i="17"/>
  <c r="G17" i="17" s="1"/>
  <c r="F18" i="17"/>
  <c r="G18" i="17" s="1"/>
  <c r="D75" i="13"/>
  <c r="D72" i="13"/>
  <c r="E72" i="13" s="1"/>
  <c r="D71" i="13"/>
  <c r="F19" i="13" s="1"/>
  <c r="G19" i="13" s="1"/>
  <c r="Q71" i="13"/>
  <c r="O11" i="17"/>
  <c r="P11" i="17" s="1"/>
  <c r="H11" i="17"/>
  <c r="O19" i="13" l="1"/>
  <c r="P19" i="13" s="1"/>
  <c r="H19" i="13"/>
  <c r="F32" i="13"/>
  <c r="G32" i="13" s="1"/>
  <c r="O32" i="13" s="1"/>
  <c r="P32" i="13" s="1"/>
  <c r="F64" i="13"/>
  <c r="G64" i="13" s="1"/>
  <c r="H32" i="13"/>
  <c r="O10" i="17"/>
  <c r="P10" i="17" s="1"/>
  <c r="R10" i="17" s="1"/>
  <c r="H12" i="17"/>
  <c r="M12" i="17" s="1"/>
  <c r="H13" i="17"/>
  <c r="M13" i="17" s="1"/>
  <c r="O14" i="17"/>
  <c r="P14" i="17" s="1"/>
  <c r="Q14" i="17" s="1"/>
  <c r="H9" i="17"/>
  <c r="L9" i="17" s="1"/>
  <c r="O16" i="17"/>
  <c r="P16" i="17" s="1"/>
  <c r="H16" i="17"/>
  <c r="O15" i="17"/>
  <c r="P15" i="17" s="1"/>
  <c r="H15" i="17"/>
  <c r="O18" i="17"/>
  <c r="P18" i="17" s="1"/>
  <c r="H18" i="17"/>
  <c r="O17" i="17"/>
  <c r="P17" i="17" s="1"/>
  <c r="H17" i="17"/>
  <c r="F17" i="13"/>
  <c r="G17" i="13" s="1"/>
  <c r="O17" i="13" s="1"/>
  <c r="P17" i="13" s="1"/>
  <c r="F18" i="13"/>
  <c r="G18" i="13" s="1"/>
  <c r="F15" i="13"/>
  <c r="G15" i="13" s="1"/>
  <c r="H15" i="13" s="1"/>
  <c r="F16" i="13"/>
  <c r="G16" i="13" s="1"/>
  <c r="F13" i="13"/>
  <c r="G13" i="13" s="1"/>
  <c r="O13" i="13" s="1"/>
  <c r="P13" i="13" s="1"/>
  <c r="F14" i="13"/>
  <c r="G14" i="13" s="1"/>
  <c r="F10" i="13"/>
  <c r="G10" i="13" s="1"/>
  <c r="F11" i="13"/>
  <c r="G11" i="13" s="1"/>
  <c r="F12" i="13"/>
  <c r="G12" i="13" s="1"/>
  <c r="H12" i="13" s="1"/>
  <c r="L12" i="13" s="1"/>
  <c r="F9" i="13"/>
  <c r="G9" i="13" s="1"/>
  <c r="O9" i="13" s="1"/>
  <c r="M11" i="17"/>
  <c r="L11" i="17"/>
  <c r="Q11" i="17"/>
  <c r="R11" i="17"/>
  <c r="M14" i="17"/>
  <c r="L14" i="17"/>
  <c r="M10" i="17"/>
  <c r="L10" i="17"/>
  <c r="R19" i="13" l="1"/>
  <c r="Q19" i="13"/>
  <c r="M19" i="13"/>
  <c r="L19" i="13"/>
  <c r="O64" i="13"/>
  <c r="P64" i="13" s="1"/>
  <c r="H64" i="13"/>
  <c r="M32" i="13"/>
  <c r="L32" i="13"/>
  <c r="Q32" i="13"/>
  <c r="R32" i="13"/>
  <c r="Q10" i="17"/>
  <c r="L12" i="17"/>
  <c r="R12" i="17"/>
  <c r="R14" i="17"/>
  <c r="P66" i="17"/>
  <c r="Q72" i="17" s="1"/>
  <c r="R72" i="17" s="1"/>
  <c r="Q13" i="17"/>
  <c r="Q12" i="17"/>
  <c r="L13" i="17"/>
  <c r="H66" i="17"/>
  <c r="E73" i="17" s="1"/>
  <c r="E74" i="17" s="1"/>
  <c r="R13" i="17"/>
  <c r="M9" i="17"/>
  <c r="R9" i="17"/>
  <c r="Q9" i="17"/>
  <c r="L17" i="17"/>
  <c r="M17" i="17"/>
  <c r="L15" i="17"/>
  <c r="M15" i="17"/>
  <c r="R17" i="17"/>
  <c r="Q17" i="17"/>
  <c r="R15" i="17"/>
  <c r="Q15" i="17"/>
  <c r="L18" i="17"/>
  <c r="M18" i="17"/>
  <c r="M16" i="17"/>
  <c r="L16" i="17"/>
  <c r="R18" i="17"/>
  <c r="Q18" i="17"/>
  <c r="Q16" i="17"/>
  <c r="R16" i="17"/>
  <c r="H17" i="13"/>
  <c r="Q17" i="13" s="1"/>
  <c r="O18" i="13"/>
  <c r="P18" i="13" s="1"/>
  <c r="H18" i="13"/>
  <c r="M12" i="13"/>
  <c r="O15" i="13"/>
  <c r="P15" i="13" s="1"/>
  <c r="Q15" i="13" s="1"/>
  <c r="H13" i="13"/>
  <c r="R13" i="13" s="1"/>
  <c r="O16" i="13"/>
  <c r="P16" i="13" s="1"/>
  <c r="H16" i="13"/>
  <c r="L15" i="13"/>
  <c r="M15" i="13"/>
  <c r="O14" i="13"/>
  <c r="P14" i="13" s="1"/>
  <c r="H14" i="13"/>
  <c r="H10" i="13"/>
  <c r="O10" i="13"/>
  <c r="P10" i="13" s="1"/>
  <c r="O11" i="13"/>
  <c r="P11" i="13" s="1"/>
  <c r="H11" i="13"/>
  <c r="O12" i="13"/>
  <c r="P12" i="13" s="1"/>
  <c r="H9" i="13"/>
  <c r="P9" i="13"/>
  <c r="Q73" i="17" l="1"/>
  <c r="Q74" i="17" s="1"/>
  <c r="Q64" i="13"/>
  <c r="R64" i="13"/>
  <c r="L64" i="13"/>
  <c r="M64" i="13"/>
  <c r="R73" i="17"/>
  <c r="R74" i="17" s="1"/>
  <c r="Q75" i="17"/>
  <c r="D76" i="17"/>
  <c r="D73" i="17"/>
  <c r="D74" i="17" s="1"/>
  <c r="R76" i="17"/>
  <c r="E76" i="17"/>
  <c r="Q76" i="17"/>
  <c r="M13" i="13"/>
  <c r="L13" i="13"/>
  <c r="R17" i="13"/>
  <c r="M17" i="13"/>
  <c r="R15" i="13"/>
  <c r="M18" i="13"/>
  <c r="L18" i="13"/>
  <c r="L17" i="13"/>
  <c r="R18" i="13"/>
  <c r="Q18" i="13"/>
  <c r="Q13" i="13"/>
  <c r="L16" i="13"/>
  <c r="M16" i="13"/>
  <c r="Q16" i="13"/>
  <c r="R16" i="13"/>
  <c r="M14" i="13"/>
  <c r="L14" i="13"/>
  <c r="Q14" i="13"/>
  <c r="R14" i="13"/>
  <c r="L11" i="13"/>
  <c r="M11" i="13"/>
  <c r="Q11" i="13"/>
  <c r="R11" i="13"/>
  <c r="Q10" i="13"/>
  <c r="R10" i="13"/>
  <c r="P66" i="13"/>
  <c r="L10" i="13"/>
  <c r="M10" i="13"/>
  <c r="R12" i="13"/>
  <c r="Q12" i="13"/>
  <c r="Q9" i="13"/>
  <c r="R9" i="13"/>
  <c r="M9" i="13"/>
  <c r="H66" i="13"/>
  <c r="L9" i="13"/>
  <c r="Q75" i="13" l="1"/>
  <c r="Q72" i="13"/>
  <c r="R72" i="13" s="1"/>
  <c r="Q76" i="13"/>
  <c r="R73" i="13"/>
  <c r="R74" i="13" s="1"/>
  <c r="E76" i="13"/>
  <c r="D76" i="13"/>
  <c r="R76" i="13"/>
  <c r="E73" i="13"/>
  <c r="E74" i="13" s="1"/>
  <c r="D73" i="13"/>
  <c r="D74" i="13" s="1"/>
  <c r="Q73" i="13"/>
  <c r="Q74" i="13" s="1"/>
</calcChain>
</file>

<file path=xl/comments1.xml><?xml version="1.0" encoding="utf-8"?>
<comments xmlns="http://schemas.openxmlformats.org/spreadsheetml/2006/main">
  <authors>
    <author>Roy Mario (DRCQ) (Nicolet)</author>
    <author>Mario Roy</author>
  </authors>
  <commentList>
    <comment ref="B5" authorId="0">
      <text>
        <r>
          <rPr>
            <b/>
            <sz val="9"/>
            <color indexed="81"/>
            <rFont val="Tahoma"/>
            <family val="2"/>
          </rPr>
          <t xml:space="preserve">Inscrire la quantité de viande achetée au fournisseur en kg
</t>
        </r>
        <r>
          <rPr>
            <sz val="9"/>
            <color indexed="81"/>
            <rFont val="Tahoma"/>
            <family val="2"/>
          </rPr>
          <t xml:space="preserve">
</t>
        </r>
      </text>
    </comment>
    <comment ref="D5" authorId="0">
      <text>
        <r>
          <rPr>
            <b/>
            <sz val="9"/>
            <color indexed="81"/>
            <rFont val="Tahoma"/>
            <family val="2"/>
          </rPr>
          <t>Inscrire le coût d'achat de la viande payé pour la quantité totale achetée au fournisseur</t>
        </r>
        <r>
          <rPr>
            <sz val="9"/>
            <color indexed="81"/>
            <rFont val="Tahoma"/>
            <family val="2"/>
          </rPr>
          <t xml:space="preserve">
</t>
        </r>
      </text>
    </comment>
    <comment ref="B6" authorId="1">
      <text>
        <r>
          <rPr>
            <b/>
            <sz val="8"/>
            <color indexed="81"/>
            <rFont val="Tahoma"/>
            <family val="2"/>
          </rPr>
          <t>Inscrire le poids  de la viande achetée au fournisseur avant la découpe</t>
        </r>
        <r>
          <rPr>
            <sz val="8"/>
            <color indexed="81"/>
            <rFont val="Tahoma"/>
            <family val="2"/>
          </rPr>
          <t xml:space="preserve">
</t>
        </r>
      </text>
    </comment>
    <comment ref="D6" authorId="1">
      <text>
        <r>
          <rPr>
            <b/>
            <sz val="8"/>
            <color indexed="81"/>
            <rFont val="Tahoma"/>
            <family val="2"/>
          </rPr>
          <t xml:space="preserve">Inscrire le coût d'achat  total   de la viande payé au fournisseur avant la découpe
</t>
        </r>
        <r>
          <rPr>
            <sz val="8"/>
            <color indexed="81"/>
            <rFont val="Tahoma"/>
            <family val="2"/>
          </rPr>
          <t xml:space="preserve">
</t>
        </r>
      </text>
    </comment>
    <comment ref="O7" authorId="0">
      <text>
        <r>
          <rPr>
            <b/>
            <sz val="9"/>
            <color indexed="81"/>
            <rFont val="Tahoma"/>
            <family val="2"/>
          </rPr>
          <t>Inscrire le taux de marge brute souhaité pour connaître le prix de vente correspondant. Le taux de marge brute est égal à la Marge brute AVANT salaire / Prix de vente et doit être inférieur à 100 %.</t>
        </r>
        <r>
          <rPr>
            <sz val="9"/>
            <color indexed="81"/>
            <rFont val="Tahoma"/>
            <family val="2"/>
          </rPr>
          <t xml:space="preserve">
</t>
        </r>
      </text>
    </comment>
    <comment ref="A8" authorId="1">
      <text>
        <r>
          <rPr>
            <b/>
            <sz val="8"/>
            <color indexed="81"/>
            <rFont val="Tahoma"/>
            <family val="2"/>
          </rPr>
          <t>Inscrire dans cette colonne les coupes qui seront réalisées</t>
        </r>
        <r>
          <rPr>
            <sz val="8"/>
            <color indexed="81"/>
            <rFont val="Tahoma"/>
            <family val="2"/>
          </rPr>
          <t xml:space="preserve">
</t>
        </r>
      </text>
    </comment>
    <comment ref="B8" authorId="1">
      <text>
        <r>
          <rPr>
            <b/>
            <sz val="8"/>
            <color indexed="81"/>
            <rFont val="Tahoma"/>
            <family val="2"/>
          </rPr>
          <t>Inscrire dans cette colonne le poids de la coupe en kilogramme qui sera obtenue</t>
        </r>
      </text>
    </comment>
    <comment ref="C8" authorId="1">
      <text>
        <r>
          <rPr>
            <b/>
            <sz val="8"/>
            <color indexed="81"/>
            <rFont val="Tahoma"/>
            <family val="2"/>
          </rPr>
          <t>Cette colonne indique le poids en  % de chaque coupe par rapport au poids total de la viande avant la découpe</t>
        </r>
      </text>
    </comment>
    <comment ref="D8" authorId="1">
      <text>
        <r>
          <rPr>
            <b/>
            <sz val="8"/>
            <color indexed="81"/>
            <rFont val="Tahoma"/>
            <family val="2"/>
          </rPr>
          <t>Inscrire dans cette colonne le prix auquel vous prévoyez vendre chacune de vos coupes</t>
        </r>
        <r>
          <rPr>
            <sz val="8"/>
            <color indexed="81"/>
            <rFont val="Tahoma"/>
            <family val="2"/>
          </rPr>
          <t xml:space="preserve">
</t>
        </r>
      </text>
    </comment>
    <comment ref="E8" authorId="1">
      <text>
        <r>
          <rPr>
            <b/>
            <sz val="8"/>
            <color indexed="81"/>
            <rFont val="Tahoma"/>
            <family val="2"/>
          </rPr>
          <t>Cette colonne représente le revenu qui sera obtenu de la vente de chaque coupe.</t>
        </r>
        <r>
          <rPr>
            <sz val="8"/>
            <color indexed="81"/>
            <rFont val="Tahoma"/>
            <family val="2"/>
          </rPr>
          <t xml:space="preserve">
</t>
        </r>
      </text>
    </comment>
    <comment ref="F8" authorId="1">
      <text>
        <r>
          <rPr>
            <sz val="8"/>
            <color indexed="81"/>
            <rFont val="Tahoma"/>
            <family val="2"/>
          </rPr>
          <t xml:space="preserve">Dans cette colonne est calculé un indice servant aux calculs suivants
</t>
        </r>
      </text>
    </comment>
    <comment ref="G8" authorId="1">
      <text>
        <r>
          <rPr>
            <b/>
            <sz val="8"/>
            <color indexed="81"/>
            <rFont val="Tahoma"/>
            <family val="2"/>
          </rPr>
          <t>Si le volume de viande vendu ou si le prix des coupes est modifié, le prix calculé d'un kilogramme de coupe à l'achat variera et sera ajusté automatiquement.</t>
        </r>
        <r>
          <rPr>
            <sz val="8"/>
            <color indexed="81"/>
            <rFont val="Tahoma"/>
            <family val="2"/>
          </rPr>
          <t xml:space="preserve">
</t>
        </r>
      </text>
    </comment>
    <comment ref="H8" authorId="1">
      <text>
        <r>
          <rPr>
            <b/>
            <sz val="8"/>
            <color indexed="81"/>
            <rFont val="Tahoma"/>
            <family val="2"/>
          </rPr>
          <t>Dans cette colonne est calculé le prix total  à l'achat de chacune des coupes.</t>
        </r>
      </text>
    </comment>
    <comment ref="I8" authorId="0">
      <text>
        <r>
          <rPr>
            <sz val="9"/>
            <color indexed="81"/>
            <rFont val="Tahoma"/>
            <family val="2"/>
          </rPr>
          <t xml:space="preserve">Inscrire le temps requis en minutes pour effectuer la découpe d'un kg de cette pièce. Par exemple, si le temps est de 45 secondes, inscrire 0,75 soit le nombre de secondes divisé par 60.
</t>
        </r>
      </text>
    </comment>
    <comment ref="J8" authorId="0">
      <text>
        <r>
          <rPr>
            <b/>
            <sz val="9"/>
            <color indexed="81"/>
            <rFont val="Tahoma"/>
            <family val="2"/>
          </rPr>
          <t>Inscrire le salaire horaire de l'employé effectuant la découpe</t>
        </r>
        <r>
          <rPr>
            <sz val="9"/>
            <color indexed="81"/>
            <rFont val="Tahoma"/>
            <family val="2"/>
          </rPr>
          <t xml:space="preserve">
</t>
        </r>
      </text>
    </comment>
    <comment ref="K8" authorId="0">
      <text>
        <r>
          <rPr>
            <b/>
            <sz val="9"/>
            <color indexed="81"/>
            <rFont val="Tahoma"/>
            <family val="2"/>
          </rPr>
          <t xml:space="preserve">Salaire versé pour la coupe de la pièce selon la quantité qui a été découpée. </t>
        </r>
        <r>
          <rPr>
            <sz val="9"/>
            <color indexed="81"/>
            <rFont val="Tahoma"/>
            <family val="2"/>
          </rPr>
          <t xml:space="preserve">
</t>
        </r>
      </text>
    </comment>
    <comment ref="L8" authorId="1">
      <text>
        <r>
          <rPr>
            <b/>
            <sz val="8"/>
            <color indexed="81"/>
            <rFont val="Tahoma"/>
            <family val="2"/>
          </rPr>
          <t>Taux de marge bénéficiaire selon le prix de vente ((Prix de vente de la coupe moins son coût d'achat) divisé par son prix de vente)</t>
        </r>
        <r>
          <rPr>
            <sz val="8"/>
            <color indexed="81"/>
            <rFont val="Tahoma"/>
            <family val="2"/>
          </rPr>
          <t xml:space="preserve">
</t>
        </r>
      </text>
    </comment>
    <comment ref="M8" authorId="1">
      <text>
        <r>
          <rPr>
            <b/>
            <sz val="8"/>
            <color indexed="81"/>
            <rFont val="Tahoma"/>
            <family val="2"/>
          </rPr>
          <t>Taux de marge bénéficiaire selon le prix de vente moins les salaires pour la découpe. ((Prix de vente de la coupe moins son coût d'achat moins les salaires pour la découpe) divisé par le prix de vente).</t>
        </r>
      </text>
    </comment>
    <comment ref="O8" authorId="1">
      <text>
        <r>
          <rPr>
            <b/>
            <sz val="8"/>
            <color indexed="81"/>
            <rFont val="Tahoma"/>
            <family val="2"/>
          </rPr>
          <t>Cette colonne contient les prix des coupes au taux de  marge bénéficiaire selon le prix de vente ciblé.</t>
        </r>
      </text>
    </comment>
    <comment ref="P8" authorId="1">
      <text>
        <r>
          <rPr>
            <b/>
            <sz val="8"/>
            <color indexed="81"/>
            <rFont val="Tahoma"/>
            <family val="2"/>
          </rPr>
          <t>Cette colonne représente le revenu qui sera obtenu de la vente de chaque coupe au taux de marge bénéficiaire selon le prix de vente ciblé.</t>
        </r>
        <r>
          <rPr>
            <sz val="8"/>
            <color indexed="81"/>
            <rFont val="Tahoma"/>
            <family val="2"/>
          </rPr>
          <t xml:space="preserve">
</t>
        </r>
      </text>
    </comment>
    <comment ref="Q8" authorId="1">
      <text>
        <r>
          <rPr>
            <b/>
            <sz val="8"/>
            <color indexed="81"/>
            <rFont val="Tahoma"/>
            <family val="2"/>
          </rPr>
          <t xml:space="preserve">Taux de marge bénéficiaire selon le prix de vente  de la coupe
</t>
        </r>
        <r>
          <rPr>
            <sz val="8"/>
            <color indexed="81"/>
            <rFont val="Tahoma"/>
            <family val="2"/>
          </rPr>
          <t xml:space="preserve">
</t>
        </r>
      </text>
    </comment>
    <comment ref="R8" authorId="1">
      <text>
        <r>
          <rPr>
            <b/>
            <sz val="8"/>
            <color indexed="81"/>
            <rFont val="Tahoma"/>
            <family val="2"/>
          </rPr>
          <t>Taux de marge bénéficiaire selon le prix de vente incluant le temps et les salaires inscrits dans les colonnes I et J</t>
        </r>
        <r>
          <rPr>
            <sz val="8"/>
            <color indexed="81"/>
            <rFont val="Tahoma"/>
            <family val="2"/>
          </rPr>
          <t xml:space="preserve">
</t>
        </r>
      </text>
    </comment>
    <comment ref="B65" authorId="1">
      <text>
        <r>
          <rPr>
            <b/>
            <sz val="8"/>
            <color indexed="81"/>
            <rFont val="Tahoma"/>
            <family val="2"/>
          </rPr>
          <t>La perte est calculée automatiquement.</t>
        </r>
        <r>
          <rPr>
            <sz val="8"/>
            <color indexed="81"/>
            <rFont val="Tahoma"/>
            <family val="2"/>
          </rPr>
          <t xml:space="preserve">
</t>
        </r>
      </text>
    </comment>
    <comment ref="H66" authorId="1">
      <text>
        <r>
          <rPr>
            <b/>
            <sz val="8"/>
            <color indexed="81"/>
            <rFont val="Tahoma"/>
            <family val="2"/>
          </rPr>
          <t xml:space="preserve">Cette somme correspond au total des prix coûtant de chacune des coupes. Elle correspond au coût total de l'achat initial de la cellule D6. </t>
        </r>
        <r>
          <rPr>
            <sz val="8"/>
            <color indexed="81"/>
            <rFont val="Tahoma"/>
            <family val="2"/>
          </rPr>
          <t xml:space="preserve">
</t>
        </r>
      </text>
    </comment>
    <comment ref="P66" authorId="1">
      <text>
        <r>
          <rPr>
            <sz val="8"/>
            <color indexed="81"/>
            <rFont val="Tahoma"/>
            <family val="2"/>
          </rPr>
          <t>Revenu total calculé au taux souhaité de marge bénéficiaire sur le prix de vente</t>
        </r>
      </text>
    </comment>
  </commentList>
</comments>
</file>

<file path=xl/comments2.xml><?xml version="1.0" encoding="utf-8"?>
<comments xmlns="http://schemas.openxmlformats.org/spreadsheetml/2006/main">
  <authors>
    <author>Mario Roy</author>
    <author>Roy Mario (DRCQ) (Nicolet)</author>
  </authors>
  <commentList>
    <comment ref="B6" authorId="0">
      <text>
        <r>
          <rPr>
            <b/>
            <sz val="8"/>
            <color indexed="81"/>
            <rFont val="Tahoma"/>
            <family val="2"/>
          </rPr>
          <t>Inscrire le poids  de la viande achetée au fournisseur avant la découpe</t>
        </r>
        <r>
          <rPr>
            <sz val="8"/>
            <color indexed="81"/>
            <rFont val="Tahoma"/>
            <family val="2"/>
          </rPr>
          <t xml:space="preserve">
</t>
        </r>
      </text>
    </comment>
    <comment ref="D6" authorId="0">
      <text>
        <r>
          <rPr>
            <b/>
            <sz val="8"/>
            <color indexed="81"/>
            <rFont val="Tahoma"/>
            <family val="2"/>
          </rPr>
          <t xml:space="preserve">Inscrire le coût total   de la viande payé au fournisseur avant la découpe
</t>
        </r>
        <r>
          <rPr>
            <sz val="8"/>
            <color indexed="81"/>
            <rFont val="Tahoma"/>
            <family val="2"/>
          </rPr>
          <t xml:space="preserve">
</t>
        </r>
      </text>
    </comment>
    <comment ref="O7" authorId="1">
      <text>
        <r>
          <rPr>
            <b/>
            <sz val="9"/>
            <color indexed="81"/>
            <rFont val="Tahoma"/>
            <family val="2"/>
          </rPr>
          <t>Inscrire le taux de marge brute souhaité pour connaître le prix de vente correspondant. Le taux de marge brute est égal à la Marge brute AVANT salaire / Prix de vente et doit être inférieur à 100 %.</t>
        </r>
        <r>
          <rPr>
            <sz val="9"/>
            <color indexed="81"/>
            <rFont val="Tahoma"/>
            <family val="2"/>
          </rPr>
          <t xml:space="preserve">
</t>
        </r>
      </text>
    </comment>
    <comment ref="A8" authorId="0">
      <text>
        <r>
          <rPr>
            <b/>
            <sz val="8"/>
            <color indexed="81"/>
            <rFont val="Tahoma"/>
            <family val="2"/>
          </rPr>
          <t>Inscrire dans cette colonne les coupes qui seront réalisées</t>
        </r>
        <r>
          <rPr>
            <sz val="8"/>
            <color indexed="81"/>
            <rFont val="Tahoma"/>
            <family val="2"/>
          </rPr>
          <t xml:space="preserve">
</t>
        </r>
      </text>
    </comment>
    <comment ref="B8" authorId="0">
      <text>
        <r>
          <rPr>
            <b/>
            <sz val="8"/>
            <color indexed="81"/>
            <rFont val="Tahoma"/>
            <family val="2"/>
          </rPr>
          <t>Inscrire dans cette colonne le poids en % de chaque coupe par rapport au poids total de la viande avant la découpe</t>
        </r>
      </text>
    </comment>
    <comment ref="C8" authorId="0">
      <text>
        <r>
          <rPr>
            <b/>
            <sz val="8"/>
            <color indexed="81"/>
            <rFont val="Tahoma"/>
            <family val="2"/>
          </rPr>
          <t>Poids de la coupe en kilogramme qui sera obtenu</t>
        </r>
      </text>
    </comment>
    <comment ref="D8" authorId="0">
      <text>
        <r>
          <rPr>
            <b/>
            <sz val="8"/>
            <color indexed="81"/>
            <rFont val="Tahoma"/>
            <family val="2"/>
          </rPr>
          <t>Inscrire dans cette colonne le prix auquel vous prévoyez vendre chacune de vos coupes</t>
        </r>
        <r>
          <rPr>
            <sz val="8"/>
            <color indexed="81"/>
            <rFont val="Tahoma"/>
            <family val="2"/>
          </rPr>
          <t xml:space="preserve">
</t>
        </r>
      </text>
    </comment>
    <comment ref="E8" authorId="0">
      <text>
        <r>
          <rPr>
            <b/>
            <sz val="8"/>
            <color indexed="81"/>
            <rFont val="Tahoma"/>
            <family val="2"/>
          </rPr>
          <t>Cette colonne représente le revenu qui sera obtenu de la vente de chaque coupe.</t>
        </r>
        <r>
          <rPr>
            <sz val="8"/>
            <color indexed="81"/>
            <rFont val="Tahoma"/>
            <family val="2"/>
          </rPr>
          <t xml:space="preserve">
</t>
        </r>
      </text>
    </comment>
    <comment ref="F8" authorId="0">
      <text>
        <r>
          <rPr>
            <sz val="8"/>
            <color indexed="81"/>
            <rFont val="Tahoma"/>
            <family val="2"/>
          </rPr>
          <t xml:space="preserve">Dans cette colonne est calculé un indice servant aux calculs suivants.
</t>
        </r>
      </text>
    </comment>
    <comment ref="G8" authorId="0">
      <text>
        <r>
          <rPr>
            <b/>
            <sz val="8"/>
            <color indexed="81"/>
            <rFont val="Tahoma"/>
            <family val="2"/>
          </rPr>
          <t>Si le volume de viande vendu ou si le prix des coupes est modifié, le coût d'un kilogramme de coupe à l'achat variera et sera ajusté automatiquement.</t>
        </r>
        <r>
          <rPr>
            <sz val="8"/>
            <color indexed="81"/>
            <rFont val="Tahoma"/>
            <family val="2"/>
          </rPr>
          <t xml:space="preserve">
</t>
        </r>
      </text>
    </comment>
    <comment ref="H8" authorId="0">
      <text>
        <r>
          <rPr>
            <b/>
            <sz val="8"/>
            <color indexed="81"/>
            <rFont val="Tahoma"/>
            <family val="2"/>
          </rPr>
          <t xml:space="preserve">Dans cette colonne est calculé le coût total  d'achat de chacune des coupes.
</t>
        </r>
        <r>
          <rPr>
            <sz val="8"/>
            <color indexed="81"/>
            <rFont val="Tahoma"/>
            <family val="2"/>
          </rPr>
          <t xml:space="preserve">
</t>
        </r>
      </text>
    </comment>
    <comment ref="I8" authorId="1">
      <text>
        <r>
          <rPr>
            <b/>
            <sz val="9"/>
            <color indexed="81"/>
            <rFont val="Tahoma"/>
            <family val="2"/>
          </rPr>
          <t>Inscrire le temps requis  pour effectuer la découpe d'un kg de cette pièce. Par exemple, si le temps est de 45 secondes, inscrire 0,75 soit le nombre de secondes divisé par 60.</t>
        </r>
        <r>
          <rPr>
            <sz val="9"/>
            <color indexed="81"/>
            <rFont val="Tahoma"/>
            <family val="2"/>
          </rPr>
          <t xml:space="preserve">
</t>
        </r>
      </text>
    </comment>
    <comment ref="J8" authorId="1">
      <text>
        <r>
          <rPr>
            <b/>
            <sz val="9"/>
            <color indexed="81"/>
            <rFont val="Tahoma"/>
            <family val="2"/>
          </rPr>
          <t>Inscrire le salaire horaire de l'employé effectuant la découpe</t>
        </r>
        <r>
          <rPr>
            <sz val="9"/>
            <color indexed="81"/>
            <rFont val="Tahoma"/>
            <family val="2"/>
          </rPr>
          <t xml:space="preserve">
</t>
        </r>
      </text>
    </comment>
    <comment ref="K8" authorId="1">
      <text>
        <r>
          <rPr>
            <b/>
            <sz val="9"/>
            <color indexed="81"/>
            <rFont val="Tahoma"/>
            <family val="2"/>
          </rPr>
          <t>Salaire versé pour la coupe de la pièce selon la quantité qui a été découpée.</t>
        </r>
        <r>
          <rPr>
            <sz val="9"/>
            <color indexed="81"/>
            <rFont val="Tahoma"/>
            <family val="2"/>
          </rPr>
          <t xml:space="preserve">
</t>
        </r>
      </text>
    </comment>
    <comment ref="L8" authorId="0">
      <text>
        <r>
          <rPr>
            <b/>
            <sz val="8"/>
            <color indexed="81"/>
            <rFont val="Tahoma"/>
            <family val="2"/>
          </rPr>
          <t>Taux de marge bénéficiaire selon le prix de vente ((Prix de vente de la coupe moins son coût d'achat) divisé par son prix de vente)</t>
        </r>
        <r>
          <rPr>
            <sz val="8"/>
            <color indexed="81"/>
            <rFont val="Tahoma"/>
            <family val="2"/>
          </rPr>
          <t xml:space="preserve">
</t>
        </r>
      </text>
    </comment>
    <comment ref="M8" authorId="0">
      <text>
        <r>
          <rPr>
            <b/>
            <sz val="8"/>
            <color indexed="81"/>
            <rFont val="Tahoma"/>
            <family val="2"/>
          </rPr>
          <t>Taux de marge bénéficiaire selon le prix de vente moins les salaires pour la découpe. ((Prix de vente de la coupe moins son coût d'achat moins les salaires pour la découpe) divisé par le prix de vente).</t>
        </r>
      </text>
    </comment>
    <comment ref="O8" authorId="0">
      <text>
        <r>
          <rPr>
            <b/>
            <sz val="8"/>
            <color indexed="81"/>
            <rFont val="Tahoma"/>
            <family val="2"/>
          </rPr>
          <t>Cette colonne contient les prix des coupes au taux de  marge bénéficiaire ciblé.</t>
        </r>
      </text>
    </comment>
    <comment ref="P8" authorId="0">
      <text>
        <r>
          <rPr>
            <b/>
            <sz val="8"/>
            <color indexed="81"/>
            <rFont val="Tahoma"/>
            <family val="2"/>
          </rPr>
          <t>Cette colonne représente le revenu qui sera obtenu de la vente de chaque coupe au taux de marge bénéficiaire ciblé.</t>
        </r>
        <r>
          <rPr>
            <sz val="8"/>
            <color indexed="81"/>
            <rFont val="Tahoma"/>
            <family val="2"/>
          </rPr>
          <t xml:space="preserve">
</t>
        </r>
      </text>
    </comment>
    <comment ref="Q8" authorId="0">
      <text>
        <r>
          <rPr>
            <b/>
            <sz val="8"/>
            <color indexed="81"/>
            <rFont val="Tahoma"/>
            <family val="2"/>
          </rPr>
          <t>Taux de marge bénéficiaire brute dégagée par rapport au prix de vente de la coupe</t>
        </r>
        <r>
          <rPr>
            <sz val="8"/>
            <color indexed="81"/>
            <rFont val="Tahoma"/>
            <family val="2"/>
          </rPr>
          <t xml:space="preserve">
</t>
        </r>
      </text>
    </comment>
    <comment ref="R8" authorId="0">
      <text>
        <r>
          <rPr>
            <b/>
            <sz val="8"/>
            <color indexed="81"/>
            <rFont val="Tahoma"/>
            <family val="2"/>
          </rPr>
          <t>Taux de marge bénéficiaire brute dégagée par rapport au prix de vente incluant le temps et les salaires inscrits dans les colonne I et J</t>
        </r>
        <r>
          <rPr>
            <sz val="8"/>
            <color indexed="81"/>
            <rFont val="Tahoma"/>
            <family val="2"/>
          </rPr>
          <t xml:space="preserve">
</t>
        </r>
      </text>
    </comment>
    <comment ref="B65" authorId="0">
      <text>
        <r>
          <rPr>
            <b/>
            <sz val="8"/>
            <color indexed="81"/>
            <rFont val="Tahoma"/>
            <family val="2"/>
          </rPr>
          <t>La perte se calcule automatiquement</t>
        </r>
        <r>
          <rPr>
            <sz val="8"/>
            <color indexed="81"/>
            <rFont val="Tahoma"/>
            <family val="2"/>
          </rPr>
          <t xml:space="preserve">
</t>
        </r>
      </text>
    </comment>
    <comment ref="H66" authorId="0">
      <text>
        <r>
          <rPr>
            <b/>
            <sz val="8"/>
            <color indexed="81"/>
            <rFont val="Tahoma"/>
            <family val="2"/>
          </rPr>
          <t xml:space="preserve">Cette somme correspond au total des prix coûtant de chacune des coupes. Elle correspond au coût total de l'achat initial de la cellule D6.  </t>
        </r>
        <r>
          <rPr>
            <sz val="8"/>
            <color indexed="81"/>
            <rFont val="Tahoma"/>
            <family val="2"/>
          </rPr>
          <t xml:space="preserve">
</t>
        </r>
      </text>
    </comment>
    <comment ref="P66" authorId="0">
      <text>
        <r>
          <rPr>
            <sz val="8"/>
            <color indexed="81"/>
            <rFont val="Tahoma"/>
            <family val="2"/>
          </rPr>
          <t>Revenu total calculé au taux souhaité de marge bénéficiaire sur le prix de vente</t>
        </r>
      </text>
    </comment>
  </commentList>
</comments>
</file>

<file path=xl/sharedStrings.xml><?xml version="1.0" encoding="utf-8"?>
<sst xmlns="http://schemas.openxmlformats.org/spreadsheetml/2006/main" count="164" uniqueCount="97">
  <si>
    <t>kg</t>
  </si>
  <si>
    <t>Coupes</t>
  </si>
  <si>
    <t>Pertes</t>
  </si>
  <si>
    <t>Total des coupes</t>
  </si>
  <si>
    <t>Total des coupes incluant les pertes</t>
  </si>
  <si>
    <t>Unités</t>
  </si>
  <si>
    <t>Produit :</t>
  </si>
  <si>
    <t>Indicateurs</t>
  </si>
  <si>
    <t>Modes de calcul</t>
  </si>
  <si>
    <t xml:space="preserve">Indice global </t>
  </si>
  <si>
    <t>Revenus totaux - coûts totaux des coupes</t>
  </si>
  <si>
    <t>MAPAQ</t>
  </si>
  <si>
    <t>Indice de la coupe (kg)</t>
  </si>
  <si>
    <t>Poids de la coupe / achat en poids      (%)</t>
  </si>
  <si>
    <t>Introduction</t>
  </si>
  <si>
    <t>Mario Roy agr. M.SC.</t>
  </si>
  <si>
    <t xml:space="preserve">Préparé par: </t>
  </si>
  <si>
    <t>Le fichier contient deux feuilles de calcul: l'une «EntréeCoupesEN POIDS» permet d'entrer les données selon le poids en kilogramme de chacune des coupes à effectuer à partir de la pièce de viande initiale tandis que dans la seconde «EntréeCoupesEN %», les entrées de données se font selon le poids en  % de ces coupes par rapport au poids de la pièce de viande initiale.</t>
  </si>
  <si>
    <r>
      <t>N.B. Cellules au fond</t>
    </r>
    <r>
      <rPr>
        <b/>
        <sz val="14"/>
        <color indexed="10"/>
        <rFont val="Arial"/>
        <family val="2"/>
      </rPr>
      <t xml:space="preserve"> </t>
    </r>
    <r>
      <rPr>
        <b/>
        <sz val="14"/>
        <color indexed="44"/>
        <rFont val="Arial"/>
        <family val="2"/>
      </rPr>
      <t>bleu</t>
    </r>
    <r>
      <rPr>
        <b/>
        <sz val="14"/>
        <rFont val="Arial"/>
        <family val="2"/>
      </rPr>
      <t>:</t>
    </r>
    <r>
      <rPr>
        <b/>
        <sz val="14"/>
        <color indexed="44"/>
        <rFont val="Arial"/>
        <family val="2"/>
      </rPr>
      <t xml:space="preserve"> </t>
    </r>
    <r>
      <rPr>
        <b/>
        <sz val="14"/>
        <rFont val="Arial"/>
        <family val="2"/>
      </rPr>
      <t xml:space="preserve">données à compléter et pouvant être modifiées (cellules non protégées). L'écriture sera en </t>
    </r>
    <r>
      <rPr>
        <b/>
        <sz val="14"/>
        <color indexed="10"/>
        <rFont val="Arial"/>
        <family val="2"/>
      </rPr>
      <t>rouge</t>
    </r>
    <r>
      <rPr>
        <b/>
        <sz val="14"/>
        <rFont val="Arial"/>
        <family val="2"/>
      </rPr>
      <t>. Les calculs apparaissant dans les autres cellules seront mis à jour automatiquement à chaque fois que seront modifiées les entrées dans les cellules au fond bleu.</t>
    </r>
  </si>
  <si>
    <r>
      <t>N.B. Cellules au fond</t>
    </r>
    <r>
      <rPr>
        <b/>
        <sz val="14"/>
        <color indexed="10"/>
        <rFont val="Arial"/>
        <family val="2"/>
      </rPr>
      <t xml:space="preserve"> </t>
    </r>
    <r>
      <rPr>
        <b/>
        <sz val="14"/>
        <color indexed="44"/>
        <rFont val="Arial"/>
        <family val="2"/>
      </rPr>
      <t>bleu</t>
    </r>
    <r>
      <rPr>
        <b/>
        <sz val="14"/>
        <rFont val="Arial"/>
        <family val="2"/>
      </rPr>
      <t>:</t>
    </r>
    <r>
      <rPr>
        <b/>
        <sz val="14"/>
        <color indexed="44"/>
        <rFont val="Arial"/>
        <family val="2"/>
      </rPr>
      <t xml:space="preserve"> </t>
    </r>
    <r>
      <rPr>
        <b/>
        <sz val="14"/>
        <rFont val="Arial"/>
        <family val="2"/>
      </rPr>
      <t xml:space="preserve">données à compléter et pouvant être modifiées (cellules non protégées). L'écriture apparaîtra en </t>
    </r>
    <r>
      <rPr>
        <b/>
        <sz val="14"/>
        <color indexed="10"/>
        <rFont val="Arial"/>
        <family val="2"/>
      </rPr>
      <t>rouge</t>
    </r>
    <r>
      <rPr>
        <b/>
        <sz val="14"/>
        <rFont val="Arial"/>
        <family val="2"/>
      </rPr>
      <t>. Les calculs exécutés dans les autres cellules seront mis à jour automatiquement à chaque fois que seront modifiées les entrées dans les cellules au fond bleu.</t>
    </r>
  </si>
  <si>
    <t>Revenus totaux de chaque coupe           ($)</t>
  </si>
  <si>
    <t>Prix de vente de chaque coupe     ($/kg)</t>
  </si>
  <si>
    <t>Revenus totaux CIBLÉS - coûts totaux des coupes</t>
  </si>
  <si>
    <t>Prix de vente moyen au kilogramme des coupes de viande:</t>
  </si>
  <si>
    <t>Salaire versé pour la découpe     ($ / heure)</t>
  </si>
  <si>
    <t>Poids de la coupe / achat en poids         (%)</t>
  </si>
  <si>
    <t>Revenus totaux CIBLÉS moins coûts totaux des coupes</t>
  </si>
  <si>
    <t>Revenus totaux moins coûts totaux des coupes</t>
  </si>
  <si>
    <t xml:space="preserve">Salaire total versé pour la découpe 
($) </t>
  </si>
  <si>
    <t>Direction régionale de la Mauricie</t>
  </si>
  <si>
    <t>Prix de vente de chaque coupe  
($/kg)</t>
  </si>
  <si>
    <t>Prix coûtant calculé d'un kilogramme de coupe à l'achat               ($/kg)</t>
  </si>
  <si>
    <t>Prix coûtant total calculé de la coupe à l'achat           ($)</t>
  </si>
  <si>
    <t>Prix coûtant moyen d'un kilogramme de coupe en excluant les pertes:</t>
  </si>
  <si>
    <t>Temps requis pour la découpe d'un kilo (nombre de minutes par kg)</t>
  </si>
  <si>
    <t>Agneau</t>
  </si>
  <si>
    <t>Collier tranché</t>
  </si>
  <si>
    <t>Rôtis désossés</t>
  </si>
  <si>
    <t>Jarrets tranchés</t>
  </si>
  <si>
    <t>Haché (parures)</t>
  </si>
  <si>
    <t>Côtelettes</t>
  </si>
  <si>
    <t>Longes courtes</t>
  </si>
  <si>
    <t>Côtes levées</t>
  </si>
  <si>
    <t>Rognons</t>
  </si>
  <si>
    <t>Gigots français</t>
  </si>
  <si>
    <t>Boston</t>
  </si>
  <si>
    <t>Vente de toutes les coupes</t>
  </si>
  <si>
    <t>Revenus totaux en $:</t>
  </si>
  <si>
    <t>Prix coûtant de l'achat initial avant découpe:</t>
  </si>
  <si>
    <t>Prix coûtant de l'achat initial au</t>
  </si>
  <si>
    <t>Prix coûtant de  l'achat initial par</t>
  </si>
  <si>
    <t>Prix coûtant d'un kilogramme de coupe en excluant les pertes:</t>
  </si>
  <si>
    <t>Achat initial de viande en poids avant découpe</t>
  </si>
  <si>
    <t>Poids de la coupe   (kg)</t>
  </si>
  <si>
    <t>Poids de la coupe  
 (kg)</t>
  </si>
  <si>
    <t>Version de septembre 2017</t>
  </si>
  <si>
    <t>Revenus totaux ÷  Total des coupes en kilos excluant les pertes</t>
  </si>
  <si>
    <t>Prix des coupes à l'achat ÷  Total des coupes en kilos excluant les pertes</t>
  </si>
  <si>
    <t>Achats en poids ÷  revenus totaux</t>
  </si>
  <si>
    <t>Prix coûtant des pièces de viande ÷  Total des coupes en kilos excluant les pertes</t>
  </si>
  <si>
    <t>Achats en poids ÷ revenus totaux</t>
  </si>
  <si>
    <t>Outil EXCEL de calcul du prix coûtant de coupes de viande et de la marge bénéficiaire moyenne dégagée en fonction de leurs prix de vente. Les calculs sont basés sur le coût d'acquisition initial d'une carcasse ou de plusieurs pièces de viande et la valeur marchande des coupes obtenues sur le marché ciblé.</t>
  </si>
  <si>
    <t>ou</t>
  </si>
  <si>
    <t>FICHE DE CALCUL DU PRIX COÛTANT DES COUPES DE VIANDE À L'ACHAT ET DE LA MARGE BÉNÉFICIAIRE SELON LE PRIX DE VENTE DÉCOULANT DE LEUR VENTE</t>
  </si>
  <si>
    <t>Modes de calcul au taux de marge bénéficiaire selon le prix de vente de:</t>
  </si>
  <si>
    <t>(marge bénéficiaire selon le prix de vente ciblée ÷  revenus totaux ciblés) X 100</t>
  </si>
  <si>
    <t>PRIX DE VENTE MOYEN, PRIX  COÛTANT MOYEN ET MARGE BÉNÉFICIAIRE SELON LE PRIX DE VENTE DES COUPES DE VIANDE</t>
  </si>
  <si>
    <t>Ventes totales de toutes les coupes</t>
  </si>
  <si>
    <t>Marge bénéficiaire en $:</t>
  </si>
  <si>
    <t>Taux de marge bénéficiaire selon le prix de vente en %:</t>
  </si>
  <si>
    <t>(marge bénéficiaire ÷  revenus totaux) X 100</t>
  </si>
  <si>
    <r>
      <t xml:space="preserve">(Ventes - Coût d'achat total) X 100
</t>
    </r>
    <r>
      <rPr>
        <sz val="14"/>
        <rFont val="Arial"/>
        <family val="2"/>
      </rPr>
      <t>Ventes</t>
    </r>
  </si>
  <si>
    <r>
      <t xml:space="preserve">(Prix de vente - Coût d'achat unitaire) X 100
</t>
    </r>
    <r>
      <rPr>
        <sz val="14"/>
        <rFont val="Arial"/>
        <family val="2"/>
      </rPr>
      <t>Prix de vente</t>
    </r>
  </si>
  <si>
    <t>Taux de marge bénéficiaire selon le prix de vente en % =</t>
  </si>
  <si>
    <t>Marge bénéficiaire selon le prix de vente CIBLÉE en $:</t>
  </si>
  <si>
    <t>PRIX DE VENTE MOYEN DES COUPES RÉSULTANT DU SCÉNARIO ANALYSÉ SELON LE TAUX DE MARGE BÉNÉFICIAIRE SELON LE PRIX DE VENTE SOUHAITÉ AVANT SALAIRE</t>
  </si>
  <si>
    <t>SCÉNARIO pour déterminer les nouveaux prix de vente de vos coupes en fonction de la marge bénéficiaire selon le prix de vente AVANT SALAIRE ET AUTRES CHARGES que vous souhaitez obtenir.
CIBLE: inscrivez dans la cellule ci-dessous le nouveau taux de marge bénéficiaire selon le prix de vente SOUHAITÉ AVANT SALAIRE ET AUTRES CHARGES
Taux de marge bénéficiaire selon le prix de vente en % =
[(marge bénéficiaire selon le prix de vente AVANT SALAIRE ET AUTRES CHARGES X 100) ÷ Prix de vente]</t>
  </si>
  <si>
    <t>Taux de marge bénéficiaire selon le prix de vente CIBLÉ en %:</t>
  </si>
  <si>
    <t xml:space="preserve">Définition du taux de marge bénéficiaire selon le prix de vente: </t>
  </si>
  <si>
    <t>SCÉNARIO pour déterminer les nouveaux prix de vente de vos coupes en fonction de la marge bénéficiaire selon le prix de vente AVANT SALAIRE ET AUTRES CHARGES que vous souhaitez obtenir.
CIBLE: inscrivez dans la cellule ci-dessous le nouveau TAUX de marge bénéficiaire selon le prix de vente SOUHAITÉ AVANT SALAIRE ET AUTRES CHARGES
Taux de marge bénéficiaire selon le prix de vente en % =
[(marge bénéficiaire selon le prix de vente AVANT SALAIRE ET AUTRES CHARGES X 100) ÷ Prix de vente]</t>
  </si>
  <si>
    <t>Prix de vente calculé selon le taux de marge bénéficiaire ciblé
  ($/kg)</t>
  </si>
  <si>
    <t>Revenus totaux au taux de marge bénéficiaire ciblé
($)</t>
  </si>
  <si>
    <t>Prix de vente calculé au taux de marge bénéficiaire ciblé
($/kg)</t>
  </si>
  <si>
    <t>(Marge bénéficiaire ÷  revenus totaux) X 100</t>
  </si>
  <si>
    <t>(Marge bénéficiaire ciblée ÷  revenus totaux ciblés) X 100</t>
  </si>
  <si>
    <t>Taux de marge bénéficiaire selon le prix de vente INCLUANT les salaires de découpe             (%)</t>
  </si>
  <si>
    <t>Taux de marge bénéficiaire selon le prix de vente AVANT salaires de découpe            (%)</t>
  </si>
  <si>
    <t>Taux de marge bénéficiaire selon le prix de vente AVANT salaires de découpe           (%)</t>
  </si>
  <si>
    <t>Taux de marge bénéficiaire selon le prix de vente sur le prix de vente AVANT salaires de découpe           (%)</t>
  </si>
  <si>
    <t>Taux de marge bénéficiaire selon le prix de vente sur le prix de vente INCLUANT les salaires de découpe              (%)</t>
  </si>
  <si>
    <t>Taux de marge bénéficiaire selon le prix de vente sur le prix de vente AVANT salaires de découpe
(%)</t>
  </si>
  <si>
    <t>Taux de marge bénéficiaire selon le prix de vente sur le prix de vente INCLUANT les salaires de découpe
(%)</t>
  </si>
  <si>
    <t xml:space="preserve">Cet outil EXCEL permet de calculer le prix coûtant à l'achat de chaque coupe de viande à partir du prix coûtant initial d'une carcasse ou d'une pièce entière.Il permet aussi d'estimer la marge bénéficiaire moyenne en fonction des prix de vente associés à chacune des coupes de viande. Cette méthode de calcul du prix de revient des coupes de viande, appelée aussi EXPERTISE, est adaptée pour une utilisation en boucherie ou dans toute entreprise alimentaire où la viande est achetée auprès d'un fournisseur pour être préparée et mise en vente en coupes. L'utilisation de cet outil de calcul permet d'analyser différents scénarios de calcul de la marge bénéficiaire  impliquant le prix coûtant de la carcasse ou de pièces de viande basé sur les poids et prix de vente des coupes de viande obtenues. </t>
  </si>
  <si>
    <t>Résultats AVANT salaires de découpe</t>
  </si>
  <si>
    <t>Résultats incluant les salaires de découpe</t>
  </si>
  <si>
    <t xml:space="preserve">PRIX DE VENTE MOYEN DES COUPES RÉSULTANT DU SCÉNARIO ANALYSÉ SELON LE TAUX DE MARGE BÉNÉFICIAIRE SELON LE PRIX DE VENTE SOUHAITÉ AVANT SALAIRES POUR LA DÉCOUPE </t>
  </si>
  <si>
    <t>Cet outil a été réalisé afin de vulgariser les rudiments de cette méthode de calcul du prix de revient des viandes et devrait être utilisé dans cette perspective. Il est de la responsabilité de l'utilisateur de s'assurer que son usage convient à ses fins.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</si>
</sst>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 #,##0.00_)\ &quot;$&quot;_ ;_ * \(#,##0.00\)\ &quot;$&quot;_ ;_ * &quot;-&quot;??_)\ &quot;$&quot;_ ;_ @_ "/>
    <numFmt numFmtId="43" formatCode="_ * #,##0.00_)\ _$_ ;_ * \(#,##0.00\)\ _$_ ;_ * &quot;-&quot;??_)\ _$_ ;_ @_ "/>
    <numFmt numFmtId="164" formatCode="0.000"/>
    <numFmt numFmtId="165" formatCode="_ * #,##0_)\ _$_ ;_ * \(#,##0\)\ _$_ ;_ * &quot;-&quot;??_)\ _$_ ;_ @_ "/>
    <numFmt numFmtId="166" formatCode="0.0%"/>
  </numFmts>
  <fonts count="21" x14ac:knownFonts="1">
    <font>
      <sz val="10"/>
      <name val="Arial"/>
    </font>
    <font>
      <sz val="10"/>
      <name val="Arial"/>
      <family val="2"/>
    </font>
    <font>
      <b/>
      <sz val="10"/>
      <name val="Arial"/>
      <family val="2"/>
    </font>
    <font>
      <b/>
      <i/>
      <sz val="10"/>
      <name val="Arial"/>
      <family val="2"/>
    </font>
    <font>
      <b/>
      <sz val="12"/>
      <name val="Arial"/>
      <family val="2"/>
    </font>
    <font>
      <b/>
      <sz val="14"/>
      <name val="Arial"/>
      <family val="2"/>
    </font>
    <font>
      <sz val="10"/>
      <name val="Arial"/>
      <family val="2"/>
    </font>
    <font>
      <b/>
      <i/>
      <sz val="10"/>
      <color indexed="10"/>
      <name val="Arial"/>
      <family val="2"/>
    </font>
    <font>
      <b/>
      <sz val="14"/>
      <color indexed="10"/>
      <name val="Arial"/>
      <family val="2"/>
    </font>
    <font>
      <sz val="8"/>
      <name val="Arial"/>
      <family val="2"/>
    </font>
    <font>
      <b/>
      <sz val="14"/>
      <color indexed="44"/>
      <name val="Arial"/>
      <family val="2"/>
    </font>
    <font>
      <b/>
      <sz val="10"/>
      <color indexed="9"/>
      <name val="Arial"/>
      <family val="2"/>
    </font>
    <font>
      <b/>
      <sz val="10"/>
      <color indexed="10"/>
      <name val="Arial"/>
      <family val="2"/>
    </font>
    <font>
      <sz val="8"/>
      <color indexed="81"/>
      <name val="Tahoma"/>
      <family val="2"/>
    </font>
    <font>
      <b/>
      <sz val="8"/>
      <color indexed="81"/>
      <name val="Tahoma"/>
      <family val="2"/>
    </font>
    <font>
      <sz val="14"/>
      <name val="Arial"/>
      <family val="2"/>
    </font>
    <font>
      <b/>
      <sz val="14"/>
      <color indexed="9"/>
      <name val="Arial"/>
      <family val="2"/>
    </font>
    <font>
      <b/>
      <sz val="22"/>
      <name val="Arial"/>
      <family val="2"/>
    </font>
    <font>
      <sz val="9"/>
      <color indexed="81"/>
      <name val="Tahoma"/>
      <family val="2"/>
    </font>
    <font>
      <b/>
      <sz val="9"/>
      <color indexed="81"/>
      <name val="Tahoma"/>
      <family val="2"/>
    </font>
    <font>
      <u/>
      <sz val="14"/>
      <name val="Arial"/>
      <family val="2"/>
    </font>
  </fonts>
  <fills count="10">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42"/>
        <bgColor indexed="64"/>
      </patternFill>
    </fill>
    <fill>
      <patternFill patternType="solid">
        <fgColor indexed="11"/>
        <bgColor indexed="64"/>
      </patternFill>
    </fill>
    <fill>
      <patternFill patternType="mediumGray"/>
    </fill>
    <fill>
      <patternFill patternType="solid">
        <fgColor indexed="8"/>
        <bgColor indexed="64"/>
      </patternFill>
    </fill>
    <fill>
      <patternFill patternType="solid">
        <fgColor indexed="40"/>
        <bgColor indexed="64"/>
      </patternFill>
    </fill>
    <fill>
      <patternFill patternType="solid">
        <fgColor rgb="FFFFFF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ck">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196">
    <xf numFmtId="0" fontId="0" fillId="0" borderId="0" xfId="0"/>
    <xf numFmtId="0" fontId="0" fillId="0" borderId="0" xfId="0" applyBorder="1"/>
    <xf numFmtId="0" fontId="0" fillId="0" borderId="2" xfId="0" applyBorder="1"/>
    <xf numFmtId="0" fontId="2" fillId="0" borderId="3" xfId="0" applyFont="1" applyBorder="1"/>
    <xf numFmtId="0" fontId="2" fillId="5" borderId="6" xfId="0" applyFont="1" applyFill="1" applyBorder="1" applyAlignment="1">
      <alignment horizontal="center" vertical="center" wrapText="1" shrinkToFit="1"/>
    </xf>
    <xf numFmtId="0" fontId="2" fillId="5" borderId="7" xfId="0" applyFont="1" applyFill="1" applyBorder="1" applyAlignment="1">
      <alignment horizontal="center" vertical="center" wrapText="1" shrinkToFit="1"/>
    </xf>
    <xf numFmtId="44" fontId="12" fillId="2" borderId="1" xfId="2" applyFont="1" applyFill="1" applyBorder="1" applyProtection="1">
      <protection locked="0"/>
    </xf>
    <xf numFmtId="44" fontId="2" fillId="0" borderId="1" xfId="0" applyNumberFormat="1" applyFont="1" applyBorder="1"/>
    <xf numFmtId="2" fontId="2" fillId="0" borderId="1" xfId="0" applyNumberFormat="1" applyFont="1" applyBorder="1"/>
    <xf numFmtId="10" fontId="2" fillId="0" borderId="1" xfId="3" applyNumberFormat="1" applyFont="1" applyBorder="1"/>
    <xf numFmtId="9" fontId="2" fillId="6" borderId="9" xfId="3" applyFont="1" applyFill="1" applyBorder="1"/>
    <xf numFmtId="0" fontId="2" fillId="6" borderId="10" xfId="0" applyFont="1" applyFill="1" applyBorder="1"/>
    <xf numFmtId="0" fontId="2" fillId="6" borderId="12" xfId="0" applyFont="1" applyFill="1" applyBorder="1"/>
    <xf numFmtId="9" fontId="2" fillId="6" borderId="13" xfId="3" applyFont="1" applyFill="1" applyBorder="1"/>
    <xf numFmtId="43" fontId="2" fillId="0" borderId="1" xfId="1" applyNumberFormat="1" applyFont="1" applyBorder="1"/>
    <xf numFmtId="44" fontId="6" fillId="0" borderId="0" xfId="0" applyNumberFormat="1" applyFont="1" applyBorder="1" applyAlignment="1" applyProtection="1">
      <alignment horizontal="center" vertical="center" wrapText="1" shrinkToFit="1"/>
    </xf>
    <xf numFmtId="164" fontId="2" fillId="0" borderId="1" xfId="0" applyNumberFormat="1" applyFont="1" applyBorder="1"/>
    <xf numFmtId="0" fontId="2" fillId="0" borderId="16" xfId="0" applyFont="1" applyFill="1" applyBorder="1" applyProtection="1"/>
    <xf numFmtId="43" fontId="2" fillId="0" borderId="1" xfId="1" applyFont="1" applyBorder="1"/>
    <xf numFmtId="15" fontId="0" fillId="2" borderId="0" xfId="0" applyNumberFormat="1" applyFill="1" applyAlignment="1">
      <alignment horizontal="left"/>
    </xf>
    <xf numFmtId="43" fontId="2" fillId="4" borderId="12" xfId="0" applyNumberFormat="1" applyFont="1" applyFill="1" applyBorder="1"/>
    <xf numFmtId="0" fontId="12" fillId="0" borderId="0" xfId="0" applyFont="1" applyFill="1" applyBorder="1" applyProtection="1"/>
    <xf numFmtId="165" fontId="12" fillId="0" borderId="0" xfId="1" applyNumberFormat="1" applyFont="1" applyFill="1" applyBorder="1" applyProtection="1"/>
    <xf numFmtId="44" fontId="12" fillId="0" borderId="0" xfId="0" applyNumberFormat="1" applyFont="1" applyFill="1" applyBorder="1" applyProtection="1"/>
    <xf numFmtId="0" fontId="0" fillId="0" borderId="0" xfId="0" applyProtection="1"/>
    <xf numFmtId="43" fontId="12" fillId="0" borderId="0" xfId="1" applyNumberFormat="1" applyFont="1" applyFill="1" applyBorder="1" applyProtection="1"/>
    <xf numFmtId="43" fontId="2" fillId="5" borderId="6" xfId="0" applyNumberFormat="1" applyFont="1" applyFill="1" applyBorder="1" applyAlignment="1">
      <alignment horizontal="center" vertical="center" wrapText="1" shrinkToFit="1"/>
    </xf>
    <xf numFmtId="43" fontId="12" fillId="2" borderId="1" xfId="1" applyNumberFormat="1" applyFont="1" applyFill="1" applyBorder="1" applyProtection="1">
      <protection locked="0"/>
    </xf>
    <xf numFmtId="43" fontId="2" fillId="4" borderId="17" xfId="1" applyNumberFormat="1" applyFont="1" applyFill="1" applyBorder="1"/>
    <xf numFmtId="10" fontId="2" fillId="4" borderId="12" xfId="0" applyNumberFormat="1" applyFont="1" applyFill="1" applyBorder="1"/>
    <xf numFmtId="10" fontId="2" fillId="0" borderId="1" xfId="3" applyNumberFormat="1" applyFont="1" applyBorder="1" applyAlignment="1">
      <alignment horizontal="center"/>
    </xf>
    <xf numFmtId="10" fontId="2" fillId="4" borderId="17" xfId="0" applyNumberFormat="1" applyFont="1" applyFill="1" applyBorder="1" applyAlignment="1">
      <alignment horizontal="center"/>
    </xf>
    <xf numFmtId="44" fontId="2" fillId="0" borderId="1" xfId="2" applyFont="1" applyBorder="1"/>
    <xf numFmtId="0" fontId="2" fillId="5" borderId="17" xfId="0" applyFont="1" applyFill="1" applyBorder="1" applyAlignment="1">
      <alignment horizontal="center" vertical="center" wrapText="1" shrinkToFit="1"/>
    </xf>
    <xf numFmtId="0" fontId="2" fillId="5" borderId="13" xfId="0" applyFont="1" applyFill="1" applyBorder="1" applyAlignment="1">
      <alignment horizontal="center" vertical="center" wrapText="1" shrinkToFit="1"/>
    </xf>
    <xf numFmtId="44" fontId="2" fillId="6" borderId="18" xfId="0" applyNumberFormat="1" applyFont="1" applyFill="1" applyBorder="1"/>
    <xf numFmtId="9" fontId="2" fillId="6" borderId="18" xfId="3" applyFont="1" applyFill="1" applyBorder="1"/>
    <xf numFmtId="9" fontId="2" fillId="6" borderId="19" xfId="3" applyFont="1" applyFill="1" applyBorder="1"/>
    <xf numFmtId="9" fontId="2" fillId="6" borderId="12" xfId="3" applyFont="1" applyFill="1" applyBorder="1"/>
    <xf numFmtId="9" fontId="2" fillId="0" borderId="11" xfId="3" applyFont="1" applyFill="1" applyBorder="1"/>
    <xf numFmtId="43" fontId="12" fillId="2" borderId="1" xfId="1" applyFont="1" applyFill="1" applyBorder="1" applyProtection="1">
      <protection locked="0"/>
    </xf>
    <xf numFmtId="44" fontId="12" fillId="2" borderId="1" xfId="0" applyNumberFormat="1" applyFont="1" applyFill="1" applyBorder="1" applyProtection="1">
      <protection locked="0"/>
    </xf>
    <xf numFmtId="0" fontId="2" fillId="0" borderId="5" xfId="0" applyFont="1" applyBorder="1" applyAlignment="1">
      <alignment horizontal="center" vertical="center" wrapText="1" shrinkToFit="1"/>
    </xf>
    <xf numFmtId="0" fontId="2" fillId="0" borderId="4" xfId="0" applyFont="1" applyBorder="1" applyAlignment="1">
      <alignment horizontal="right" wrapText="1" shrinkToFit="1"/>
    </xf>
    <xf numFmtId="0" fontId="2" fillId="0" borderId="15" xfId="0" applyFont="1" applyBorder="1" applyAlignment="1"/>
    <xf numFmtId="44" fontId="8" fillId="2" borderId="15" xfId="0" applyNumberFormat="1" applyFont="1" applyFill="1" applyBorder="1" applyProtection="1">
      <protection locked="0"/>
    </xf>
    <xf numFmtId="0" fontId="8" fillId="2" borderId="3" xfId="0" applyFont="1" applyFill="1" applyBorder="1" applyProtection="1">
      <protection locked="0"/>
    </xf>
    <xf numFmtId="43" fontId="8" fillId="2" borderId="3" xfId="1" applyNumberFormat="1" applyFont="1" applyFill="1" applyBorder="1" applyProtection="1">
      <protection locked="0"/>
    </xf>
    <xf numFmtId="0" fontId="2" fillId="5" borderId="6" xfId="4" applyFont="1" applyFill="1" applyBorder="1" applyAlignment="1">
      <alignment horizontal="center" vertical="center" wrapText="1" shrinkToFit="1"/>
    </xf>
    <xf numFmtId="0" fontId="2" fillId="5" borderId="7" xfId="4" applyFont="1" applyFill="1" applyBorder="1" applyAlignment="1">
      <alignment horizontal="center" vertical="center" wrapText="1" shrinkToFit="1"/>
    </xf>
    <xf numFmtId="0" fontId="2" fillId="5" borderId="13" xfId="4" applyFont="1" applyFill="1" applyBorder="1" applyAlignment="1">
      <alignment horizontal="center" vertical="center" wrapText="1" shrinkToFit="1"/>
    </xf>
    <xf numFmtId="0" fontId="11" fillId="7" borderId="0" xfId="0" applyFont="1" applyFill="1" applyBorder="1" applyAlignment="1">
      <alignment horizontal="center"/>
    </xf>
    <xf numFmtId="166" fontId="12" fillId="2" borderId="1" xfId="3" applyNumberFormat="1" applyFont="1" applyFill="1" applyBorder="1" applyProtection="1">
      <protection locked="0"/>
    </xf>
    <xf numFmtId="44" fontId="5" fillId="9" borderId="1" xfId="2" applyFont="1" applyFill="1" applyBorder="1" applyAlignment="1" applyProtection="1">
      <alignment horizontal="center" vertical="center" wrapText="1" shrinkToFit="1"/>
    </xf>
    <xf numFmtId="0" fontId="0" fillId="0" borderId="29" xfId="0" applyBorder="1"/>
    <xf numFmtId="0" fontId="0" fillId="0" borderId="22" xfId="0" applyBorder="1"/>
    <xf numFmtId="0" fontId="8" fillId="0" borderId="2" xfId="0" applyFont="1" applyBorder="1"/>
    <xf numFmtId="0" fontId="0" fillId="0" borderId="30" xfId="0" applyBorder="1"/>
    <xf numFmtId="0" fontId="12" fillId="0" borderId="2" xfId="0" applyFont="1" applyFill="1" applyBorder="1" applyProtection="1"/>
    <xf numFmtId="0" fontId="0" fillId="0" borderId="0" xfId="0" applyBorder="1" applyProtection="1"/>
    <xf numFmtId="0" fontId="2" fillId="5" borderId="32" xfId="0" applyFont="1" applyFill="1" applyBorder="1" applyAlignment="1">
      <alignment horizontal="center" vertical="center" wrapText="1" shrinkToFit="1"/>
    </xf>
    <xf numFmtId="0" fontId="2" fillId="5" borderId="33" xfId="4" applyFont="1" applyFill="1" applyBorder="1" applyAlignment="1">
      <alignment horizontal="center" vertical="center" wrapText="1" shrinkToFit="1"/>
    </xf>
    <xf numFmtId="0" fontId="7" fillId="2" borderId="34" xfId="0" applyFont="1" applyFill="1" applyBorder="1" applyProtection="1">
      <protection locked="0"/>
    </xf>
    <xf numFmtId="10" fontId="2" fillId="0" borderId="31" xfId="3" applyNumberFormat="1" applyFont="1" applyBorder="1"/>
    <xf numFmtId="0" fontId="3" fillId="0" borderId="34" xfId="0" applyFont="1" applyBorder="1" applyProtection="1"/>
    <xf numFmtId="9" fontId="2" fillId="6" borderId="35" xfId="3" applyFont="1" applyFill="1" applyBorder="1"/>
    <xf numFmtId="9" fontId="2" fillId="6" borderId="30" xfId="3" applyFont="1" applyFill="1" applyBorder="1"/>
    <xf numFmtId="0" fontId="2" fillId="4" borderId="36" xfId="0" applyFont="1" applyFill="1" applyBorder="1"/>
    <xf numFmtId="9" fontId="2" fillId="6" borderId="33" xfId="3" applyFont="1" applyFill="1" applyBorder="1"/>
    <xf numFmtId="44" fontId="5" fillId="9" borderId="31" xfId="2" applyFont="1" applyFill="1" applyBorder="1" applyAlignment="1" applyProtection="1">
      <alignment horizontal="center" vertical="center" wrapText="1" shrinkToFit="1"/>
    </xf>
    <xf numFmtId="0" fontId="2" fillId="5" borderId="33" xfId="0" applyFont="1" applyFill="1" applyBorder="1" applyAlignment="1">
      <alignment horizontal="center" vertical="center" wrapText="1" shrinkToFit="1"/>
    </xf>
    <xf numFmtId="44" fontId="0" fillId="0" borderId="0" xfId="0" applyNumberFormat="1" applyBorder="1"/>
    <xf numFmtId="0" fontId="2" fillId="0" borderId="4" xfId="0" applyFont="1" applyBorder="1" applyAlignment="1">
      <alignment horizontal="center" vertical="center" wrapText="1" shrinkToFit="1"/>
    </xf>
    <xf numFmtId="0" fontId="5" fillId="0" borderId="29" xfId="0" applyFont="1" applyBorder="1" applyAlignment="1">
      <alignment horizontal="center" vertical="center" wrapText="1" shrinkToFit="1"/>
    </xf>
    <xf numFmtId="0" fontId="11" fillId="7" borderId="0" xfId="0" applyFont="1" applyFill="1" applyBorder="1" applyAlignment="1">
      <alignment horizontal="center"/>
    </xf>
    <xf numFmtId="2" fontId="2" fillId="6" borderId="18" xfId="0" applyNumberFormat="1" applyFont="1" applyFill="1" applyBorder="1"/>
    <xf numFmtId="44" fontId="2" fillId="6" borderId="10" xfId="0" applyNumberFormat="1" applyFont="1" applyFill="1" applyBorder="1"/>
    <xf numFmtId="44" fontId="8" fillId="2" borderId="15" xfId="0" applyNumberFormat="1"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43" fontId="8" fillId="2" borderId="3" xfId="1" applyNumberFormat="1" applyFont="1" applyFill="1" applyBorder="1" applyAlignment="1" applyProtection="1">
      <alignment vertical="center"/>
      <protection locked="0"/>
    </xf>
    <xf numFmtId="0" fontId="2" fillId="0" borderId="3" xfId="0" applyFont="1" applyBorder="1" applyAlignment="1">
      <alignment horizontal="center" vertical="center" wrapText="1" shrinkToFit="1"/>
    </xf>
    <xf numFmtId="0" fontId="2" fillId="0" borderId="15" xfId="0" applyFont="1" applyBorder="1" applyAlignment="1" applyProtection="1">
      <alignment horizontal="center" vertical="center" wrapText="1" shrinkToFit="1"/>
    </xf>
    <xf numFmtId="0" fontId="2" fillId="0" borderId="4" xfId="0" applyFont="1" applyBorder="1" applyAlignment="1" applyProtection="1">
      <alignment horizontal="center" vertical="center"/>
    </xf>
    <xf numFmtId="0" fontId="2" fillId="0" borderId="4" xfId="0" applyFont="1" applyBorder="1" applyAlignment="1" applyProtection="1">
      <alignment horizontal="right" vertical="center" wrapText="1" shrinkToFit="1"/>
    </xf>
    <xf numFmtId="10" fontId="2" fillId="0" borderId="15" xfId="0" applyNumberFormat="1" applyFont="1" applyBorder="1" applyAlignment="1" applyProtection="1">
      <alignment horizontal="center" vertical="center" wrapText="1" shrinkToFit="1"/>
    </xf>
    <xf numFmtId="0" fontId="2" fillId="0" borderId="21" xfId="0" applyFont="1" applyBorder="1" applyAlignment="1" applyProtection="1">
      <alignment horizontal="center" vertical="center" wrapText="1" shrinkToFit="1"/>
    </xf>
    <xf numFmtId="0" fontId="0" fillId="0" borderId="37" xfId="0" applyFill="1" applyBorder="1" applyAlignment="1" applyProtection="1">
      <alignment vertical="center" wrapText="1" shrinkToFit="1"/>
    </xf>
    <xf numFmtId="0" fontId="0" fillId="0" borderId="1" xfId="0" applyFill="1" applyBorder="1" applyAlignment="1" applyProtection="1">
      <alignment vertical="center" wrapText="1" shrinkToFit="1"/>
    </xf>
    <xf numFmtId="0" fontId="1" fillId="9" borderId="37" xfId="0" applyFont="1" applyFill="1" applyBorder="1" applyAlignment="1" applyProtection="1">
      <alignment vertical="center" wrapText="1" shrinkToFit="1"/>
    </xf>
    <xf numFmtId="0" fontId="1" fillId="9" borderId="17" xfId="0" applyFont="1" applyFill="1" applyBorder="1" applyAlignment="1" applyProtection="1">
      <alignment vertical="center" wrapText="1" shrinkToFit="1"/>
    </xf>
    <xf numFmtId="0" fontId="0" fillId="3" borderId="34" xfId="0" applyFill="1" applyBorder="1" applyAlignment="1" applyProtection="1">
      <alignment vertical="center" wrapText="1" shrinkToFit="1"/>
    </xf>
    <xf numFmtId="44" fontId="5" fillId="3" borderId="1" xfId="0" applyNumberFormat="1" applyFont="1" applyFill="1" applyBorder="1" applyAlignment="1" applyProtection="1">
      <alignment horizontal="center" vertical="center" wrapText="1" shrinkToFit="1"/>
    </xf>
    <xf numFmtId="0" fontId="0" fillId="0" borderId="0" xfId="0" applyBorder="1" applyAlignment="1" applyProtection="1">
      <alignment horizontal="center"/>
    </xf>
    <xf numFmtId="44" fontId="5" fillId="3" borderId="31" xfId="0" applyNumberFormat="1" applyFont="1" applyFill="1" applyBorder="1" applyAlignment="1" applyProtection="1">
      <alignment horizontal="center" vertical="center" wrapText="1" shrinkToFit="1"/>
    </xf>
    <xf numFmtId="10" fontId="5" fillId="3" borderId="1" xfId="3" applyNumberFormat="1" applyFont="1" applyFill="1" applyBorder="1" applyAlignment="1" applyProtection="1">
      <alignment horizontal="center" vertical="center" wrapText="1" shrinkToFit="1"/>
    </xf>
    <xf numFmtId="0" fontId="0" fillId="3" borderId="1" xfId="0" applyFill="1" applyBorder="1" applyAlignment="1" applyProtection="1">
      <alignment vertical="center" wrapText="1" shrinkToFit="1"/>
    </xf>
    <xf numFmtId="10" fontId="5" fillId="3" borderId="31" xfId="3" applyNumberFormat="1" applyFont="1" applyFill="1" applyBorder="1" applyAlignment="1" applyProtection="1">
      <alignment horizontal="center" vertical="center" wrapText="1" shrinkToFit="1"/>
    </xf>
    <xf numFmtId="0" fontId="0" fillId="3" borderId="38" xfId="0" applyFill="1" applyBorder="1" applyAlignment="1" applyProtection="1">
      <alignment vertical="center" wrapText="1" shrinkToFit="1"/>
    </xf>
    <xf numFmtId="0" fontId="0" fillId="3" borderId="14" xfId="0" applyFill="1" applyBorder="1" applyAlignment="1" applyProtection="1">
      <alignment vertical="center" wrapText="1" shrinkToFit="1"/>
    </xf>
    <xf numFmtId="0" fontId="1" fillId="3" borderId="39" xfId="0" applyFont="1" applyFill="1" applyBorder="1" applyAlignment="1" applyProtection="1">
      <alignment horizontal="left" vertical="center" wrapText="1" shrinkToFit="1"/>
    </xf>
    <xf numFmtId="44" fontId="5" fillId="3" borderId="42" xfId="2" applyFont="1" applyFill="1" applyBorder="1" applyAlignment="1" applyProtection="1">
      <alignment horizontal="center" vertical="center" wrapText="1" shrinkToFit="1"/>
    </xf>
    <xf numFmtId="0" fontId="0" fillId="0" borderId="27" xfId="0" applyBorder="1" applyProtection="1"/>
    <xf numFmtId="0" fontId="1" fillId="3" borderId="42" xfId="0" applyFont="1" applyFill="1" applyBorder="1" applyAlignment="1" applyProtection="1">
      <alignment horizontal="left" vertical="center" wrapText="1" shrinkToFit="1"/>
    </xf>
    <xf numFmtId="44" fontId="5" fillId="3" borderId="43" xfId="2" applyFont="1" applyFill="1" applyBorder="1" applyAlignment="1" applyProtection="1">
      <alignment horizontal="center" vertical="center" wrapText="1" shrinkToFit="1"/>
    </xf>
    <xf numFmtId="0" fontId="2" fillId="0" borderId="2" xfId="4" applyFont="1" applyBorder="1" applyAlignment="1" applyProtection="1">
      <alignment horizontal="center" vertical="center" wrapText="1" shrinkToFit="1"/>
    </xf>
    <xf numFmtId="0" fontId="2" fillId="0" borderId="22" xfId="0" applyFont="1" applyBorder="1" applyAlignment="1" applyProtection="1">
      <alignment horizontal="center" vertical="center" wrapText="1" shrinkToFit="1"/>
    </xf>
    <xf numFmtId="44" fontId="2" fillId="6" borderId="45" xfId="2" applyFont="1" applyFill="1" applyBorder="1" applyProtection="1"/>
    <xf numFmtId="0" fontId="2" fillId="6" borderId="12" xfId="0" applyFont="1" applyFill="1" applyBorder="1" applyProtection="1"/>
    <xf numFmtId="0" fontId="15" fillId="4" borderId="29" xfId="0" applyFont="1" applyFill="1" applyBorder="1" applyAlignment="1">
      <alignment horizontal="left" vertical="center" wrapText="1" shrinkToFit="1"/>
    </xf>
    <xf numFmtId="0" fontId="15" fillId="4" borderId="22" xfId="0" applyFont="1" applyFill="1" applyBorder="1" applyAlignment="1">
      <alignment horizontal="left" vertical="center" wrapText="1" shrinkToFit="1"/>
    </xf>
    <xf numFmtId="0" fontId="15" fillId="4" borderId="27" xfId="0" applyFont="1" applyFill="1" applyBorder="1" applyAlignment="1">
      <alignment horizontal="center" vertical="center" wrapText="1" shrinkToFit="1"/>
    </xf>
    <xf numFmtId="0" fontId="0" fillId="2" borderId="2" xfId="0" applyFill="1" applyBorder="1"/>
    <xf numFmtId="0" fontId="0" fillId="2" borderId="30" xfId="0" applyFill="1" applyBorder="1"/>
    <xf numFmtId="15" fontId="1" fillId="2" borderId="46" xfId="0" applyNumberFormat="1" applyFont="1" applyFill="1" applyBorder="1" applyAlignment="1">
      <alignment horizontal="left"/>
    </xf>
    <xf numFmtId="0" fontId="0" fillId="2" borderId="47" xfId="0" applyFill="1" applyBorder="1"/>
    <xf numFmtId="0" fontId="0" fillId="3" borderId="1" xfId="0" applyFill="1" applyBorder="1" applyAlignment="1" applyProtection="1">
      <alignment horizontal="left" vertical="center" wrapText="1" shrinkToFit="1"/>
    </xf>
    <xf numFmtId="0" fontId="2" fillId="0" borderId="16" xfId="0" applyFont="1" applyFill="1" applyBorder="1" applyAlignment="1" applyProtection="1">
      <alignment horizontal="center" vertical="center"/>
    </xf>
    <xf numFmtId="10" fontId="2" fillId="4" borderId="1" xfId="3" applyNumberFormat="1" applyFont="1" applyFill="1" applyBorder="1" applyAlignment="1">
      <alignment horizontal="center" vertical="center" wrapText="1" shrinkToFit="1"/>
    </xf>
    <xf numFmtId="44" fontId="2" fillId="6" borderId="11" xfId="2" applyFont="1" applyFill="1" applyBorder="1" applyAlignment="1" applyProtection="1">
      <alignment horizontal="center" vertical="center" wrapText="1" shrinkToFit="1"/>
    </xf>
    <xf numFmtId="44" fontId="2" fillId="4" borderId="1" xfId="2" applyFont="1" applyFill="1" applyBorder="1" applyAlignment="1">
      <alignment horizontal="center" vertical="center" wrapText="1" shrinkToFit="1"/>
    </xf>
    <xf numFmtId="0" fontId="2" fillId="6" borderId="19" xfId="0" applyFont="1" applyFill="1" applyBorder="1" applyAlignment="1">
      <alignment horizontal="center" vertical="center" wrapText="1" shrinkToFit="1"/>
    </xf>
    <xf numFmtId="0" fontId="2" fillId="6" borderId="20" xfId="0" applyFont="1" applyFill="1" applyBorder="1" applyAlignment="1">
      <alignment horizontal="center" vertical="center" wrapText="1" shrinkToFit="1"/>
    </xf>
    <xf numFmtId="43" fontId="2" fillId="4" borderId="1" xfId="1" applyFont="1" applyFill="1" applyBorder="1" applyAlignment="1">
      <alignment horizontal="center" vertical="center" wrapText="1" shrinkToFit="1"/>
    </xf>
    <xf numFmtId="44" fontId="2" fillId="6" borderId="11" xfId="0" applyNumberFormat="1" applyFont="1" applyFill="1" applyBorder="1" applyAlignment="1">
      <alignment horizontal="center" vertical="center" wrapText="1" shrinkToFit="1"/>
    </xf>
    <xf numFmtId="9" fontId="2" fillId="6" borderId="19" xfId="3" applyFont="1" applyFill="1" applyBorder="1" applyAlignment="1">
      <alignment horizontal="center" vertical="center" wrapText="1" shrinkToFit="1"/>
    </xf>
    <xf numFmtId="9" fontId="2" fillId="6" borderId="20" xfId="3" applyFont="1" applyFill="1" applyBorder="1" applyAlignment="1">
      <alignment horizontal="center" vertical="center" wrapText="1" shrinkToFit="1"/>
    </xf>
    <xf numFmtId="9" fontId="2" fillId="0" borderId="11" xfId="3" applyFont="1" applyFill="1" applyBorder="1" applyAlignment="1">
      <alignment horizontal="center" vertical="center" wrapText="1" shrinkToFit="1"/>
    </xf>
    <xf numFmtId="9" fontId="2" fillId="6" borderId="11" xfId="3" applyFont="1" applyFill="1" applyBorder="1" applyAlignment="1">
      <alignment horizontal="center" vertical="center" wrapText="1" shrinkToFit="1"/>
    </xf>
    <xf numFmtId="0" fontId="0" fillId="0" borderId="0" xfId="0" applyBorder="1" applyAlignment="1">
      <alignment horizontal="center" vertical="center" wrapText="1" shrinkToFit="1"/>
    </xf>
    <xf numFmtId="9" fontId="2" fillId="6" borderId="30" xfId="3" applyFont="1" applyFill="1" applyBorder="1" applyAlignment="1">
      <alignment horizontal="center" vertical="center" wrapText="1" shrinkToFit="1"/>
    </xf>
    <xf numFmtId="0" fontId="4" fillId="4" borderId="48" xfId="0" applyFont="1" applyFill="1" applyBorder="1" applyAlignment="1">
      <alignment horizontal="center" vertical="center" wrapText="1" shrinkToFit="1"/>
    </xf>
    <xf numFmtId="0" fontId="4" fillId="4" borderId="34" xfId="0" applyFont="1" applyFill="1" applyBorder="1" applyAlignment="1">
      <alignment horizontal="center" vertical="center" wrapText="1" shrinkToFit="1"/>
    </xf>
    <xf numFmtId="43" fontId="2" fillId="4" borderId="1" xfId="1" applyNumberFormat="1" applyFont="1" applyFill="1" applyBorder="1" applyAlignment="1">
      <alignment horizontal="center" vertical="center" wrapText="1" shrinkToFit="1"/>
    </xf>
    <xf numFmtId="0" fontId="17" fillId="4" borderId="0" xfId="0" applyFont="1" applyFill="1" applyAlignment="1">
      <alignment horizontal="center" vertical="center" wrapText="1" shrinkToFit="1"/>
    </xf>
    <xf numFmtId="0" fontId="0" fillId="2" borderId="0" xfId="0" applyFill="1" applyAlignment="1">
      <alignment horizontal="left"/>
    </xf>
    <xf numFmtId="0" fontId="0" fillId="2" borderId="0" xfId="0" applyFill="1" applyAlignment="1">
      <alignment horizontal="left" vertical="center" wrapText="1" shrinkToFit="1"/>
    </xf>
    <xf numFmtId="0" fontId="0" fillId="2" borderId="28" xfId="0" applyFill="1" applyBorder="1" applyAlignment="1">
      <alignment horizontal="left"/>
    </xf>
    <xf numFmtId="0" fontId="0" fillId="2" borderId="22" xfId="0" applyFill="1" applyBorder="1" applyAlignment="1">
      <alignment horizontal="left"/>
    </xf>
    <xf numFmtId="0" fontId="1" fillId="2" borderId="2" xfId="0" applyFont="1" applyFill="1" applyBorder="1" applyAlignment="1">
      <alignment horizontal="left" vertical="center" wrapText="1" shrinkToFit="1"/>
    </xf>
    <xf numFmtId="0" fontId="0" fillId="2" borderId="30" xfId="0" applyFill="1" applyBorder="1" applyAlignment="1">
      <alignment horizontal="left" vertical="center" wrapText="1" shrinkToFit="1"/>
    </xf>
    <xf numFmtId="0" fontId="16" fillId="7" borderId="0" xfId="0" applyFont="1" applyFill="1" applyAlignment="1">
      <alignment horizontal="center" vertical="center" wrapText="1" shrinkToFit="1"/>
    </xf>
    <xf numFmtId="0" fontId="15" fillId="4" borderId="4" xfId="0" applyFont="1" applyFill="1" applyBorder="1" applyAlignment="1">
      <alignment horizontal="left" vertical="center" wrapText="1" shrinkToFit="1"/>
    </xf>
    <xf numFmtId="0" fontId="15" fillId="4" borderId="26" xfId="0" applyFont="1" applyFill="1" applyBorder="1" applyAlignment="1">
      <alignment horizontal="left" vertical="center" wrapText="1" shrinkToFit="1"/>
    </xf>
    <xf numFmtId="0" fontId="15" fillId="4" borderId="15" xfId="0" applyFont="1" applyFill="1" applyBorder="1" applyAlignment="1">
      <alignment horizontal="left" vertical="center" wrapText="1" shrinkToFit="1"/>
    </xf>
    <xf numFmtId="0" fontId="5" fillId="2" borderId="4" xfId="0" applyFont="1" applyFill="1" applyBorder="1" applyAlignment="1">
      <alignment horizontal="left" vertical="center" wrapText="1" shrinkToFit="1"/>
    </xf>
    <xf numFmtId="0" fontId="5" fillId="2" borderId="26" xfId="0" applyFont="1" applyFill="1" applyBorder="1" applyAlignment="1">
      <alignment horizontal="left" vertical="center" wrapText="1" shrinkToFit="1"/>
    </xf>
    <xf numFmtId="0" fontId="5" fillId="2" borderId="15" xfId="0" applyFont="1" applyFill="1" applyBorder="1" applyAlignment="1">
      <alignment horizontal="left" vertical="center" wrapText="1" shrinkToFit="1"/>
    </xf>
    <xf numFmtId="0" fontId="15" fillId="4" borderId="46" xfId="0" applyFont="1" applyFill="1" applyBorder="1" applyAlignment="1">
      <alignment horizontal="center" vertical="center" wrapText="1" shrinkToFit="1"/>
    </xf>
    <xf numFmtId="0" fontId="15" fillId="4" borderId="27" xfId="0" applyFont="1" applyFill="1" applyBorder="1" applyAlignment="1">
      <alignment horizontal="center" vertical="center" wrapText="1" shrinkToFit="1"/>
    </xf>
    <xf numFmtId="0" fontId="20" fillId="4" borderId="27" xfId="0" applyFont="1" applyFill="1" applyBorder="1" applyAlignment="1">
      <alignment horizontal="center" vertical="center" wrapText="1" shrinkToFit="1"/>
    </xf>
    <xf numFmtId="0" fontId="5" fillId="4" borderId="28" xfId="0" applyFont="1" applyFill="1" applyBorder="1" applyAlignment="1">
      <alignment horizontal="left" vertical="center" wrapText="1" shrinkToFit="1"/>
    </xf>
    <xf numFmtId="0" fontId="5" fillId="4" borderId="29" xfId="0" applyFont="1" applyFill="1" applyBorder="1" applyAlignment="1">
      <alignment horizontal="left" vertical="center" wrapText="1" shrinkToFit="1"/>
    </xf>
    <xf numFmtId="0" fontId="20" fillId="4" borderId="47" xfId="0" applyFont="1" applyFill="1" applyBorder="1" applyAlignment="1">
      <alignment horizontal="center" vertical="center" wrapText="1" shrinkToFit="1"/>
    </xf>
    <xf numFmtId="0" fontId="2" fillId="9" borderId="29" xfId="0" applyFont="1" applyFill="1" applyBorder="1" applyAlignment="1">
      <alignment horizontal="left" vertical="center" wrapText="1" shrinkToFit="1"/>
    </xf>
    <xf numFmtId="0" fontId="2" fillId="9" borderId="0" xfId="0" applyFont="1" applyFill="1" applyAlignment="1">
      <alignment horizontal="left" vertical="center" wrapText="1" shrinkToFit="1"/>
    </xf>
    <xf numFmtId="0" fontId="1" fillId="3" borderId="40" xfId="0" applyFont="1" applyFill="1" applyBorder="1" applyAlignment="1" applyProtection="1">
      <alignment horizontal="center" vertical="center" wrapText="1" shrinkToFit="1"/>
    </xf>
    <xf numFmtId="0" fontId="0" fillId="3" borderId="41" xfId="0" applyFill="1" applyBorder="1" applyAlignment="1" applyProtection="1">
      <alignment horizontal="center" vertical="center" wrapText="1" shrinkToFit="1"/>
    </xf>
    <xf numFmtId="44" fontId="1" fillId="3" borderId="14" xfId="2" applyFont="1" applyFill="1" applyBorder="1" applyAlignment="1" applyProtection="1">
      <alignment horizontal="center" vertical="center" wrapText="1" shrinkToFit="1"/>
    </xf>
    <xf numFmtId="44" fontId="6" fillId="3" borderId="14" xfId="2" applyFont="1" applyFill="1" applyBorder="1" applyAlignment="1" applyProtection="1">
      <alignment horizontal="center" vertical="center" wrapText="1" shrinkToFit="1"/>
    </xf>
    <xf numFmtId="44" fontId="5" fillId="3" borderId="8" xfId="2" applyFont="1" applyFill="1" applyBorder="1" applyAlignment="1" applyProtection="1">
      <alignment horizontal="center" vertical="center" wrapText="1" shrinkToFit="1"/>
    </xf>
    <xf numFmtId="44" fontId="5" fillId="3" borderId="23" xfId="2" applyFont="1" applyFill="1" applyBorder="1" applyAlignment="1" applyProtection="1">
      <alignment horizontal="center" vertical="center" wrapText="1" shrinkToFit="1"/>
    </xf>
    <xf numFmtId="0" fontId="2" fillId="0" borderId="1" xfId="0" applyFont="1" applyBorder="1" applyAlignment="1">
      <alignment horizontal="center" vertical="center" wrapText="1" shrinkToFit="1"/>
    </xf>
    <xf numFmtId="0" fontId="2" fillId="0" borderId="31" xfId="0" applyFont="1" applyBorder="1" applyAlignment="1">
      <alignment horizontal="center" vertical="center" wrapText="1" shrinkToFit="1"/>
    </xf>
    <xf numFmtId="10" fontId="8" fillId="8" borderId="1" xfId="3" applyNumberFormat="1" applyFont="1" applyFill="1" applyBorder="1" applyAlignment="1" applyProtection="1">
      <alignment horizontal="center" vertical="center" wrapText="1" shrinkToFit="1"/>
      <protection locked="0"/>
    </xf>
    <xf numFmtId="10" fontId="8" fillId="8" borderId="31" xfId="3" applyNumberFormat="1" applyFont="1" applyFill="1" applyBorder="1" applyAlignment="1" applyProtection="1">
      <alignment horizontal="center" vertical="center" wrapText="1" shrinkToFit="1"/>
      <protection locked="0"/>
    </xf>
    <xf numFmtId="0" fontId="1" fillId="3" borderId="1" xfId="0" applyFont="1" applyFill="1" applyBorder="1" applyAlignment="1" applyProtection="1">
      <alignment horizontal="center" vertical="center" wrapText="1" shrinkToFit="1"/>
    </xf>
    <xf numFmtId="0" fontId="0" fillId="3" borderId="1" xfId="0" applyFill="1" applyBorder="1" applyAlignment="1" applyProtection="1">
      <alignment horizontal="center" vertical="center" wrapText="1" shrinkToFit="1"/>
    </xf>
    <xf numFmtId="0" fontId="1" fillId="0" borderId="17" xfId="0" applyFont="1" applyFill="1" applyBorder="1" applyAlignment="1" applyProtection="1">
      <alignment horizontal="center" vertical="center" wrapText="1" shrinkToFit="1"/>
    </xf>
    <xf numFmtId="0" fontId="0" fillId="0" borderId="17" xfId="0" applyFill="1" applyBorder="1" applyAlignment="1" applyProtection="1">
      <alignment horizontal="center" vertical="center" wrapText="1" shrinkToFit="1"/>
    </xf>
    <xf numFmtId="0" fontId="2" fillId="0" borderId="4" xfId="0" applyFont="1" applyBorder="1" applyAlignment="1" applyProtection="1">
      <alignment horizontal="center" vertical="center" wrapText="1" shrinkToFit="1"/>
    </xf>
    <xf numFmtId="0" fontId="2" fillId="0" borderId="15" xfId="0" applyFont="1" applyBorder="1" applyAlignment="1" applyProtection="1">
      <alignment horizontal="center" vertical="center" wrapText="1" shrinkToFit="1"/>
    </xf>
    <xf numFmtId="44" fontId="5" fillId="3" borderId="44" xfId="2" applyFont="1" applyFill="1" applyBorder="1" applyAlignment="1" applyProtection="1">
      <alignment horizontal="center" vertical="center" wrapText="1" shrinkToFit="1"/>
    </xf>
    <xf numFmtId="0" fontId="1" fillId="0" borderId="1" xfId="0" applyFont="1" applyFill="1" applyBorder="1" applyAlignment="1" applyProtection="1">
      <alignment horizontal="center" vertical="center" wrapText="1" shrinkToFit="1"/>
    </xf>
    <xf numFmtId="0" fontId="0" fillId="0" borderId="1" xfId="0" applyFill="1" applyBorder="1" applyAlignment="1" applyProtection="1">
      <alignment horizontal="center" vertical="center" wrapText="1" shrinkToFit="1"/>
    </xf>
    <xf numFmtId="43" fontId="1" fillId="0" borderId="1" xfId="1" applyFill="1" applyBorder="1" applyAlignment="1" applyProtection="1">
      <alignment horizontal="center" vertical="center" wrapText="1" shrinkToFit="1"/>
    </xf>
    <xf numFmtId="43" fontId="1" fillId="0" borderId="31" xfId="1" applyFill="1" applyBorder="1" applyAlignment="1" applyProtection="1">
      <alignment horizontal="center" vertical="center" wrapText="1" shrinkToFit="1"/>
    </xf>
    <xf numFmtId="0" fontId="2" fillId="0" borderId="4" xfId="4" applyFont="1" applyBorder="1" applyAlignment="1" applyProtection="1">
      <alignment horizontal="center" vertical="center" wrapText="1" shrinkToFit="1"/>
    </xf>
    <xf numFmtId="0" fontId="2" fillId="0" borderId="26" xfId="4" applyFont="1" applyBorder="1" applyAlignment="1" applyProtection="1">
      <alignment horizontal="center" vertical="center" wrapText="1" shrinkToFit="1"/>
    </xf>
    <xf numFmtId="0" fontId="2" fillId="0" borderId="15" xfId="4" applyFont="1" applyBorder="1" applyAlignment="1" applyProtection="1">
      <alignment horizontal="center" vertical="center" wrapText="1" shrinkToFit="1"/>
    </xf>
    <xf numFmtId="0" fontId="1" fillId="9" borderId="8" xfId="0" applyFont="1" applyFill="1" applyBorder="1" applyAlignment="1" applyProtection="1">
      <alignment horizontal="center" vertical="center" wrapText="1" shrinkToFit="1"/>
    </xf>
    <xf numFmtId="0" fontId="0" fillId="9" borderId="23" xfId="0" applyFill="1" applyBorder="1" applyAlignment="1" applyProtection="1">
      <alignment horizontal="center" vertical="center" wrapText="1" shrinkToFit="1"/>
    </xf>
    <xf numFmtId="0" fontId="5" fillId="0" borderId="28" xfId="0" applyFont="1" applyBorder="1" applyAlignment="1">
      <alignment horizontal="center" vertical="center" wrapText="1" shrinkToFit="1"/>
    </xf>
    <xf numFmtId="0" fontId="5" fillId="0" borderId="29" xfId="0" applyFont="1" applyBorder="1" applyAlignment="1">
      <alignment horizontal="center" vertical="center" wrapText="1" shrinkToFit="1"/>
    </xf>
    <xf numFmtId="0" fontId="11" fillId="7" borderId="2" xfId="0" applyFont="1" applyFill="1" applyBorder="1" applyAlignment="1">
      <alignment horizontal="center"/>
    </xf>
    <xf numFmtId="0" fontId="11" fillId="7" borderId="0" xfId="0" applyFont="1" applyFill="1" applyBorder="1" applyAlignment="1">
      <alignment horizontal="center"/>
    </xf>
    <xf numFmtId="44" fontId="2" fillId="0" borderId="4" xfId="0" applyNumberFormat="1" applyFont="1" applyBorder="1" applyAlignment="1" applyProtection="1">
      <alignment horizontal="center" vertical="center" wrapText="1" shrinkToFit="1"/>
    </xf>
    <xf numFmtId="44" fontId="2" fillId="0" borderId="15" xfId="0" applyNumberFormat="1" applyFont="1" applyBorder="1" applyAlignment="1" applyProtection="1">
      <alignment horizontal="center" vertical="center" wrapText="1" shrinkToFit="1"/>
    </xf>
    <xf numFmtId="43" fontId="1" fillId="0" borderId="24" xfId="1" applyFill="1" applyBorder="1" applyAlignment="1" applyProtection="1">
      <alignment horizontal="center" vertical="center" wrapText="1" shrinkToFit="1"/>
    </xf>
    <xf numFmtId="43" fontId="1" fillId="0" borderId="25" xfId="1" applyFill="1" applyBorder="1" applyAlignment="1" applyProtection="1">
      <alignment horizontal="center" vertical="center" wrapText="1" shrinkToFit="1"/>
    </xf>
    <xf numFmtId="43" fontId="2" fillId="0" borderId="1" xfId="1" applyFont="1" applyFill="1" applyBorder="1" applyAlignment="1" applyProtection="1">
      <alignment horizontal="center" vertical="center" wrapText="1" shrinkToFit="1"/>
    </xf>
    <xf numFmtId="44" fontId="5" fillId="0" borderId="4" xfId="0" applyNumberFormat="1" applyFont="1" applyBorder="1" applyAlignment="1" applyProtection="1">
      <alignment horizontal="center" vertical="center" wrapText="1" shrinkToFit="1"/>
    </xf>
    <xf numFmtId="44" fontId="5" fillId="0" borderId="15" xfId="0" applyNumberFormat="1" applyFont="1" applyBorder="1" applyAlignment="1" applyProtection="1">
      <alignment horizontal="center" vertical="center" wrapText="1" shrinkToFit="1"/>
    </xf>
    <xf numFmtId="43" fontId="5" fillId="0" borderId="1" xfId="1" applyFont="1" applyFill="1" applyBorder="1" applyAlignment="1" applyProtection="1">
      <alignment horizontal="center" vertical="center" wrapText="1" shrinkToFit="1"/>
    </xf>
    <xf numFmtId="43" fontId="5" fillId="0" borderId="31" xfId="1" applyFont="1" applyFill="1" applyBorder="1" applyAlignment="1" applyProtection="1">
      <alignment horizontal="center" vertical="center" wrapText="1" shrinkToFit="1"/>
    </xf>
    <xf numFmtId="44" fontId="5" fillId="3" borderId="1" xfId="2" applyFont="1" applyFill="1" applyBorder="1" applyAlignment="1" applyProtection="1">
      <alignment horizontal="center" vertical="center" wrapText="1" shrinkToFit="1"/>
    </xf>
    <xf numFmtId="44" fontId="5" fillId="3" borderId="31" xfId="2" applyFont="1" applyFill="1" applyBorder="1" applyAlignment="1" applyProtection="1">
      <alignment horizontal="center" vertical="center" wrapText="1" shrinkToFit="1"/>
    </xf>
  </cellXfs>
  <cellStyles count="5">
    <cellStyle name="Milliers" xfId="1" builtinId="3"/>
    <cellStyle name="Monétaire" xfId="2" builtinId="4"/>
    <cellStyle name="Normal" xfId="0" builtinId="0"/>
    <cellStyle name="Normal 2" xfId="4"/>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752475</xdr:colOff>
      <xdr:row>66</xdr:row>
      <xdr:rowOff>152400</xdr:rowOff>
    </xdr:from>
    <xdr:to>
      <xdr:col>15</xdr:col>
      <xdr:colOff>647700</xdr:colOff>
      <xdr:row>67</xdr:row>
      <xdr:rowOff>171450</xdr:rowOff>
    </xdr:to>
    <xdr:sp macro="" textlink="">
      <xdr:nvSpPr>
        <xdr:cNvPr id="2" name="Flèche vers le bas 1"/>
        <xdr:cNvSpPr/>
      </xdr:nvSpPr>
      <xdr:spPr>
        <a:xfrm>
          <a:off x="14420850" y="13677900"/>
          <a:ext cx="723900" cy="1809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1</xdr:col>
      <xdr:colOff>533400</xdr:colOff>
      <xdr:row>67</xdr:row>
      <xdr:rowOff>9525</xdr:rowOff>
    </xdr:from>
    <xdr:to>
      <xdr:col>3</xdr:col>
      <xdr:colOff>285750</xdr:colOff>
      <xdr:row>67</xdr:row>
      <xdr:rowOff>180975</xdr:rowOff>
    </xdr:to>
    <xdr:sp macro="" textlink="">
      <xdr:nvSpPr>
        <xdr:cNvPr id="3" name="Flèche vers le bas 2"/>
        <xdr:cNvSpPr/>
      </xdr:nvSpPr>
      <xdr:spPr>
        <a:xfrm>
          <a:off x="2838450" y="13935075"/>
          <a:ext cx="1514475" cy="1714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790575</xdr:colOff>
      <xdr:row>67</xdr:row>
      <xdr:rowOff>19050</xdr:rowOff>
    </xdr:from>
    <xdr:to>
      <xdr:col>3</xdr:col>
      <xdr:colOff>542925</xdr:colOff>
      <xdr:row>68</xdr:row>
      <xdr:rowOff>9525</xdr:rowOff>
    </xdr:to>
    <xdr:sp macro="" textlink="">
      <xdr:nvSpPr>
        <xdr:cNvPr id="3" name="Flèche vers le bas 2"/>
        <xdr:cNvSpPr/>
      </xdr:nvSpPr>
      <xdr:spPr>
        <a:xfrm>
          <a:off x="3095625" y="14097000"/>
          <a:ext cx="187642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15</xdr:col>
      <xdr:colOff>0</xdr:colOff>
      <xdr:row>67</xdr:row>
      <xdr:rowOff>0</xdr:rowOff>
    </xdr:from>
    <xdr:to>
      <xdr:col>15</xdr:col>
      <xdr:colOff>723900</xdr:colOff>
      <xdr:row>68</xdr:row>
      <xdr:rowOff>9525</xdr:rowOff>
    </xdr:to>
    <xdr:sp macro="" textlink="">
      <xdr:nvSpPr>
        <xdr:cNvPr id="4" name="Flèche vers le bas 3"/>
        <xdr:cNvSpPr/>
      </xdr:nvSpPr>
      <xdr:spPr>
        <a:xfrm>
          <a:off x="14925675" y="14077950"/>
          <a:ext cx="723900" cy="1809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1</xdr:col>
      <xdr:colOff>790575</xdr:colOff>
      <xdr:row>67</xdr:row>
      <xdr:rowOff>19050</xdr:rowOff>
    </xdr:from>
    <xdr:to>
      <xdr:col>3</xdr:col>
      <xdr:colOff>542925</xdr:colOff>
      <xdr:row>68</xdr:row>
      <xdr:rowOff>9525</xdr:rowOff>
    </xdr:to>
    <xdr:sp macro="" textlink="">
      <xdr:nvSpPr>
        <xdr:cNvPr id="5" name="Flèche vers le bas 4"/>
        <xdr:cNvSpPr/>
      </xdr:nvSpPr>
      <xdr:spPr>
        <a:xfrm>
          <a:off x="3095625" y="14077950"/>
          <a:ext cx="1514475" cy="1809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15</xdr:col>
      <xdr:colOff>0</xdr:colOff>
      <xdr:row>67</xdr:row>
      <xdr:rowOff>0</xdr:rowOff>
    </xdr:from>
    <xdr:to>
      <xdr:col>15</xdr:col>
      <xdr:colOff>723900</xdr:colOff>
      <xdr:row>68</xdr:row>
      <xdr:rowOff>9525</xdr:rowOff>
    </xdr:to>
    <xdr:sp macro="" textlink="">
      <xdr:nvSpPr>
        <xdr:cNvPr id="6" name="Flèche vers le bas 5"/>
        <xdr:cNvSpPr/>
      </xdr:nvSpPr>
      <xdr:spPr>
        <a:xfrm>
          <a:off x="14497050" y="14058900"/>
          <a:ext cx="72390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18"/>
  <sheetViews>
    <sheetView workbookViewId="0">
      <selection activeCell="A22" sqref="A22"/>
    </sheetView>
  </sheetViews>
  <sheetFormatPr baseColWidth="10" defaultRowHeight="12.75" x14ac:dyDescent="0.2"/>
  <sheetData>
    <row r="3" spans="1:12" ht="162" customHeight="1" x14ac:dyDescent="0.2">
      <c r="A3" s="133" t="s">
        <v>61</v>
      </c>
      <c r="B3" s="133"/>
      <c r="C3" s="133"/>
      <c r="D3" s="133"/>
      <c r="E3" s="133"/>
      <c r="F3" s="133"/>
      <c r="G3" s="133"/>
      <c r="H3" s="133"/>
      <c r="I3" s="133"/>
      <c r="J3" s="133"/>
      <c r="K3" s="133"/>
      <c r="L3" s="133"/>
    </row>
    <row r="15" spans="1:12" x14ac:dyDescent="0.2">
      <c r="J15" t="s">
        <v>16</v>
      </c>
      <c r="K15" s="134" t="str">
        <f>Introduction!K11</f>
        <v>Mario Roy agr. M.SC.</v>
      </c>
      <c r="L15" s="134"/>
    </row>
    <row r="16" spans="1:12" x14ac:dyDescent="0.2">
      <c r="K16" s="134" t="str">
        <f>Introduction!K12</f>
        <v>MAPAQ</v>
      </c>
      <c r="L16" s="134"/>
    </row>
    <row r="17" spans="11:12" ht="27.75" customHeight="1" x14ac:dyDescent="0.2">
      <c r="K17" s="135" t="str">
        <f>Introduction!K13</f>
        <v>Direction régionale de la Mauricie</v>
      </c>
      <c r="L17" s="135"/>
    </row>
    <row r="18" spans="11:12" x14ac:dyDescent="0.2">
      <c r="K18" s="19" t="str">
        <f>Introduction!K14</f>
        <v>Version de septembre 2017</v>
      </c>
      <c r="L18" s="19"/>
    </row>
  </sheetData>
  <sheetProtection sheet="1" objects="1" scenarios="1"/>
  <mergeCells count="4">
    <mergeCell ref="A3:L3"/>
    <mergeCell ref="K15:L15"/>
    <mergeCell ref="K16:L16"/>
    <mergeCell ref="K17:L17"/>
  </mergeCells>
  <phoneticPr fontId="9"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tabSelected="1" workbookViewId="0">
      <selection activeCell="A3" sqref="A3:L3"/>
    </sheetView>
  </sheetViews>
  <sheetFormatPr baseColWidth="10" defaultRowHeight="12.75" x14ac:dyDescent="0.2"/>
  <cols>
    <col min="5" max="5" width="25" customWidth="1"/>
    <col min="8" max="8" width="24" customWidth="1"/>
    <col min="11" max="11" width="19.28515625" customWidth="1"/>
    <col min="12" max="12" width="29.7109375" customWidth="1"/>
  </cols>
  <sheetData>
    <row r="1" spans="1:12" ht="18" customHeight="1" x14ac:dyDescent="0.2">
      <c r="A1" s="140" t="s">
        <v>14</v>
      </c>
      <c r="B1" s="140"/>
      <c r="C1" s="140"/>
      <c r="D1" s="140"/>
      <c r="E1" s="140"/>
      <c r="F1" s="140"/>
      <c r="G1" s="140"/>
      <c r="H1" s="140"/>
      <c r="I1" s="140"/>
      <c r="J1" s="140"/>
      <c r="K1" s="140"/>
      <c r="L1" s="140"/>
    </row>
    <row r="2" spans="1:12" ht="18" customHeight="1" thickBot="1" x14ac:dyDescent="0.25">
      <c r="A2" s="140"/>
      <c r="B2" s="140"/>
      <c r="C2" s="140"/>
      <c r="D2" s="140"/>
      <c r="E2" s="140"/>
      <c r="F2" s="140"/>
      <c r="G2" s="140"/>
      <c r="H2" s="140"/>
      <c r="I2" s="140"/>
      <c r="J2" s="140"/>
      <c r="K2" s="140"/>
      <c r="L2" s="140"/>
    </row>
    <row r="3" spans="1:12" ht="167.25" customHeight="1" thickBot="1" x14ac:dyDescent="0.25">
      <c r="A3" s="141" t="s">
        <v>92</v>
      </c>
      <c r="B3" s="142"/>
      <c r="C3" s="142"/>
      <c r="D3" s="142"/>
      <c r="E3" s="142"/>
      <c r="F3" s="142"/>
      <c r="G3" s="142"/>
      <c r="H3" s="142"/>
      <c r="I3" s="142"/>
      <c r="J3" s="142"/>
      <c r="K3" s="142"/>
      <c r="L3" s="143"/>
    </row>
    <row r="4" spans="1:12" ht="21" customHeight="1" x14ac:dyDescent="0.2">
      <c r="A4" s="150" t="s">
        <v>78</v>
      </c>
      <c r="B4" s="151"/>
      <c r="C4" s="151"/>
      <c r="D4" s="151"/>
      <c r="E4" s="151"/>
      <c r="F4" s="151"/>
      <c r="G4" s="151"/>
      <c r="H4" s="151"/>
      <c r="I4" s="151"/>
      <c r="J4" s="108"/>
      <c r="K4" s="108"/>
      <c r="L4" s="109"/>
    </row>
    <row r="5" spans="1:12" ht="90" customHeight="1" thickBot="1" x14ac:dyDescent="0.25">
      <c r="A5" s="147" t="s">
        <v>73</v>
      </c>
      <c r="B5" s="148"/>
      <c r="C5" s="148"/>
      <c r="D5" s="148"/>
      <c r="E5" s="148"/>
      <c r="F5" s="149" t="s">
        <v>71</v>
      </c>
      <c r="G5" s="149"/>
      <c r="H5" s="149"/>
      <c r="I5" s="110" t="s">
        <v>62</v>
      </c>
      <c r="J5" s="149" t="s">
        <v>72</v>
      </c>
      <c r="K5" s="149"/>
      <c r="L5" s="152"/>
    </row>
    <row r="6" spans="1:12" ht="13.5" thickBot="1" x14ac:dyDescent="0.25"/>
    <row r="7" spans="1:12" ht="73.5" customHeight="1" thickBot="1" x14ac:dyDescent="0.25">
      <c r="A7" s="144" t="s">
        <v>17</v>
      </c>
      <c r="B7" s="145"/>
      <c r="C7" s="145"/>
      <c r="D7" s="145"/>
      <c r="E7" s="145"/>
      <c r="F7" s="145"/>
      <c r="G7" s="145"/>
      <c r="H7" s="145"/>
      <c r="I7" s="145"/>
      <c r="J7" s="145"/>
      <c r="K7" s="145"/>
      <c r="L7" s="146"/>
    </row>
    <row r="8" spans="1:12" x14ac:dyDescent="0.2">
      <c r="A8" s="153" t="s">
        <v>96</v>
      </c>
      <c r="B8" s="153"/>
      <c r="C8" s="153"/>
      <c r="D8" s="153"/>
      <c r="E8" s="153"/>
      <c r="F8" s="153"/>
      <c r="G8" s="153"/>
      <c r="H8" s="153"/>
      <c r="I8" s="153"/>
      <c r="J8" s="153"/>
      <c r="K8" s="153"/>
      <c r="L8" s="153"/>
    </row>
    <row r="9" spans="1:12" x14ac:dyDescent="0.2">
      <c r="A9" s="154"/>
      <c r="B9" s="154"/>
      <c r="C9" s="154"/>
      <c r="D9" s="154"/>
      <c r="E9" s="154"/>
      <c r="F9" s="154"/>
      <c r="G9" s="154"/>
      <c r="H9" s="154"/>
      <c r="I9" s="154"/>
      <c r="J9" s="154"/>
      <c r="K9" s="154"/>
      <c r="L9" s="154"/>
    </row>
    <row r="10" spans="1:12" ht="13.5" thickBot="1" x14ac:dyDescent="0.25">
      <c r="A10" s="154"/>
      <c r="B10" s="154"/>
      <c r="C10" s="154"/>
      <c r="D10" s="154"/>
      <c r="E10" s="154"/>
      <c r="F10" s="154"/>
      <c r="G10" s="154"/>
      <c r="H10" s="154"/>
      <c r="I10" s="154"/>
      <c r="J10" s="154"/>
      <c r="K10" s="154"/>
      <c r="L10" s="154"/>
    </row>
    <row r="11" spans="1:12" x14ac:dyDescent="0.2">
      <c r="J11" t="s">
        <v>16</v>
      </c>
      <c r="K11" s="136" t="s">
        <v>15</v>
      </c>
      <c r="L11" s="137"/>
    </row>
    <row r="12" spans="1:12" x14ac:dyDescent="0.2">
      <c r="K12" s="111" t="s">
        <v>11</v>
      </c>
      <c r="L12" s="112"/>
    </row>
    <row r="13" spans="1:12" ht="13.5" customHeight="1" x14ac:dyDescent="0.2">
      <c r="K13" s="138" t="s">
        <v>29</v>
      </c>
      <c r="L13" s="139"/>
    </row>
    <row r="14" spans="1:12" ht="13.5" thickBot="1" x14ac:dyDescent="0.25">
      <c r="K14" s="113" t="s">
        <v>55</v>
      </c>
      <c r="L14" s="114"/>
    </row>
  </sheetData>
  <sheetProtection sheet="1" objects="1" scenarios="1"/>
  <mergeCells count="10">
    <mergeCell ref="K11:L11"/>
    <mergeCell ref="K13:L13"/>
    <mergeCell ref="A1:L2"/>
    <mergeCell ref="A3:L3"/>
    <mergeCell ref="A7:L7"/>
    <mergeCell ref="A5:E5"/>
    <mergeCell ref="F5:H5"/>
    <mergeCell ref="A4:I4"/>
    <mergeCell ref="J5:L5"/>
    <mergeCell ref="A8:L10"/>
  </mergeCells>
  <phoneticPr fontId="9" type="noConversion"/>
  <pageMargins left="0.78740157499999996" right="0.78740157499999996" top="0.984251969" bottom="0.984251969" header="0.4921259845" footer="0.492125984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76"/>
  <sheetViews>
    <sheetView showGridLines="0" zoomScaleNormal="100" workbookViewId="0">
      <selection activeCell="H6" sqref="H6"/>
    </sheetView>
  </sheetViews>
  <sheetFormatPr baseColWidth="10" defaultRowHeight="12.75" x14ac:dyDescent="0.2"/>
  <cols>
    <col min="1" max="1" width="34.5703125" customWidth="1"/>
    <col min="2" max="2" width="17.28515625" customWidth="1"/>
    <col min="3" max="3" width="10.7109375" customWidth="1"/>
    <col min="4" max="4" width="19.140625" customWidth="1"/>
    <col min="5" max="5" width="13.7109375" customWidth="1"/>
    <col min="6" max="6" width="10.7109375" customWidth="1"/>
    <col min="7" max="7" width="11.85546875" customWidth="1"/>
    <col min="8" max="13" width="12.85546875" customWidth="1"/>
    <col min="14" max="14" width="15.5703125" customWidth="1"/>
    <col min="15" max="15" width="16" customWidth="1"/>
    <col min="16" max="16" width="12.7109375" customWidth="1"/>
    <col min="17" max="17" width="16" customWidth="1"/>
    <col min="18" max="18" width="13.5703125" customWidth="1"/>
  </cols>
  <sheetData>
    <row r="1" spans="1:18" ht="54.75" customHeight="1" x14ac:dyDescent="0.2">
      <c r="A1" s="181" t="s">
        <v>19</v>
      </c>
      <c r="B1" s="182"/>
      <c r="C1" s="182"/>
      <c r="D1" s="182"/>
      <c r="E1" s="182"/>
      <c r="F1" s="182"/>
      <c r="G1" s="182"/>
      <c r="H1" s="182"/>
      <c r="I1" s="182"/>
      <c r="J1" s="182"/>
      <c r="K1" s="182"/>
      <c r="L1" s="182"/>
      <c r="M1" s="73"/>
      <c r="N1" s="54"/>
      <c r="O1" s="54"/>
      <c r="P1" s="54"/>
      <c r="Q1" s="54"/>
      <c r="R1" s="55"/>
    </row>
    <row r="2" spans="1:18" ht="18" x14ac:dyDescent="0.25">
      <c r="A2" s="56"/>
      <c r="B2" s="1"/>
      <c r="C2" s="1"/>
      <c r="D2" s="1"/>
      <c r="E2" s="1"/>
      <c r="F2" s="1"/>
      <c r="G2" s="1"/>
      <c r="H2" s="1"/>
      <c r="I2" s="1"/>
      <c r="J2" s="1"/>
      <c r="K2" s="1"/>
      <c r="L2" s="1"/>
      <c r="M2" s="1"/>
      <c r="N2" s="1"/>
      <c r="O2" s="1"/>
      <c r="P2" s="1"/>
      <c r="Q2" s="1"/>
      <c r="R2" s="57"/>
    </row>
    <row r="3" spans="1:18" x14ac:dyDescent="0.2">
      <c r="A3" s="183" t="s">
        <v>63</v>
      </c>
      <c r="B3" s="184"/>
      <c r="C3" s="184"/>
      <c r="D3" s="184"/>
      <c r="E3" s="184"/>
      <c r="F3" s="184"/>
      <c r="G3" s="184"/>
      <c r="H3" s="184"/>
      <c r="I3" s="184"/>
      <c r="J3" s="184"/>
      <c r="K3" s="184"/>
      <c r="L3" s="184"/>
      <c r="M3" s="74"/>
      <c r="N3" s="1"/>
      <c r="O3" s="1"/>
      <c r="P3" s="1"/>
      <c r="Q3" s="1"/>
      <c r="R3" s="57"/>
    </row>
    <row r="4" spans="1:18" ht="13.5" thickBot="1" x14ac:dyDescent="0.25">
      <c r="A4" s="2"/>
      <c r="B4" s="1"/>
      <c r="C4" s="1"/>
      <c r="D4" s="1"/>
      <c r="E4" s="1"/>
      <c r="F4" s="1"/>
      <c r="G4" s="1"/>
      <c r="H4" s="1"/>
      <c r="I4" s="1"/>
      <c r="J4" s="1"/>
      <c r="K4" s="1"/>
      <c r="L4" s="1"/>
      <c r="M4" s="1"/>
      <c r="N4" s="1"/>
      <c r="O4" s="1"/>
      <c r="P4" s="1"/>
      <c r="Q4" s="1"/>
      <c r="R4" s="57"/>
    </row>
    <row r="5" spans="1:18" ht="129.75" customHeight="1" thickBot="1" x14ac:dyDescent="0.25">
      <c r="A5" s="3" t="s">
        <v>6</v>
      </c>
      <c r="B5" s="80" t="s">
        <v>52</v>
      </c>
      <c r="C5" s="42" t="s">
        <v>5</v>
      </c>
      <c r="D5" s="72" t="s">
        <v>48</v>
      </c>
      <c r="E5" s="43" t="s">
        <v>49</v>
      </c>
      <c r="F5" s="44" t="str">
        <f>C6</f>
        <v>kg</v>
      </c>
      <c r="G5" s="1"/>
      <c r="H5" s="1"/>
      <c r="I5" s="1"/>
      <c r="J5" s="1"/>
      <c r="K5" s="1"/>
      <c r="L5" s="1"/>
      <c r="M5" s="1"/>
      <c r="N5" s="1"/>
      <c r="O5" s="161" t="s">
        <v>79</v>
      </c>
      <c r="P5" s="161"/>
      <c r="Q5" s="161"/>
      <c r="R5" s="162"/>
    </row>
    <row r="6" spans="1:18" ht="18.75" thickBot="1" x14ac:dyDescent="0.3">
      <c r="A6" s="46" t="s">
        <v>35</v>
      </c>
      <c r="B6" s="47">
        <v>20.7</v>
      </c>
      <c r="C6" s="17" t="s">
        <v>0</v>
      </c>
      <c r="D6" s="45">
        <v>220</v>
      </c>
      <c r="E6" s="185">
        <f>D6/B6</f>
        <v>10.628019323671499</v>
      </c>
      <c r="F6" s="186"/>
      <c r="G6" s="1"/>
      <c r="H6" s="1"/>
      <c r="I6" s="1"/>
      <c r="J6" s="1"/>
      <c r="K6" s="1"/>
      <c r="L6" s="1"/>
      <c r="M6" s="1"/>
      <c r="N6" s="1"/>
      <c r="O6" s="161"/>
      <c r="P6" s="161"/>
      <c r="Q6" s="161"/>
      <c r="R6" s="162"/>
    </row>
    <row r="7" spans="1:18" s="24" customFormat="1" ht="18.75" thickBot="1" x14ac:dyDescent="0.25">
      <c r="A7" s="58"/>
      <c r="B7" s="25"/>
      <c r="C7" s="21"/>
      <c r="D7" s="23"/>
      <c r="E7" s="15"/>
      <c r="F7" s="15"/>
      <c r="G7" s="59"/>
      <c r="H7" s="59"/>
      <c r="I7" s="59"/>
      <c r="J7" s="59"/>
      <c r="K7" s="59"/>
      <c r="L7" s="59"/>
      <c r="M7" s="59"/>
      <c r="N7" s="59"/>
      <c r="O7" s="163">
        <v>0.60640000000000005</v>
      </c>
      <c r="P7" s="163"/>
      <c r="Q7" s="163"/>
      <c r="R7" s="164"/>
    </row>
    <row r="8" spans="1:18" ht="143.25" customHeight="1" thickTop="1" x14ac:dyDescent="0.2">
      <c r="A8" s="60" t="s">
        <v>1</v>
      </c>
      <c r="B8" s="26" t="s">
        <v>54</v>
      </c>
      <c r="C8" s="4" t="s">
        <v>13</v>
      </c>
      <c r="D8" s="4" t="s">
        <v>21</v>
      </c>
      <c r="E8" s="4" t="s">
        <v>20</v>
      </c>
      <c r="F8" s="4" t="s">
        <v>12</v>
      </c>
      <c r="G8" s="4" t="s">
        <v>31</v>
      </c>
      <c r="H8" s="4" t="s">
        <v>32</v>
      </c>
      <c r="I8" s="5" t="s">
        <v>34</v>
      </c>
      <c r="J8" s="5" t="s">
        <v>24</v>
      </c>
      <c r="K8" s="5" t="s">
        <v>28</v>
      </c>
      <c r="L8" s="5" t="s">
        <v>88</v>
      </c>
      <c r="M8" s="5" t="s">
        <v>89</v>
      </c>
      <c r="N8" s="1"/>
      <c r="O8" s="33" t="s">
        <v>82</v>
      </c>
      <c r="P8" s="33" t="s">
        <v>81</v>
      </c>
      <c r="Q8" s="34" t="s">
        <v>90</v>
      </c>
      <c r="R8" s="70" t="s">
        <v>91</v>
      </c>
    </row>
    <row r="9" spans="1:18" x14ac:dyDescent="0.2">
      <c r="A9" s="62" t="s">
        <v>36</v>
      </c>
      <c r="B9" s="27">
        <v>1.33</v>
      </c>
      <c r="C9" s="9">
        <f>B9/$B$6</f>
        <v>6.4251207729468601E-2</v>
      </c>
      <c r="D9" s="6">
        <v>20</v>
      </c>
      <c r="E9" s="7">
        <f>IF(B9&gt;0,IF(D9&gt;0,D9*B9,""),"")</f>
        <v>26.6</v>
      </c>
      <c r="F9" s="8">
        <f>IF(D9&gt;0,IF(B9&gt;0,$D$71*D9,""),"")</f>
        <v>0.74072273968055213</v>
      </c>
      <c r="G9" s="7">
        <f>IF(D9&gt;0,IF(B9&gt;0,$E$6*F9,""),"")</f>
        <v>7.8724155908078011</v>
      </c>
      <c r="H9" s="7">
        <f>IF($D9&gt;0,IF($B9&gt;0,B9*G9,""),"")</f>
        <v>10.470312735774376</v>
      </c>
      <c r="I9" s="40"/>
      <c r="J9" s="6"/>
      <c r="K9" s="7">
        <f>IF($D9&gt;0,IF($B9&gt;0,B9*I9*(J9/60),""),"")</f>
        <v>0</v>
      </c>
      <c r="L9" s="9">
        <f>IF($D9&gt;0,IF($B9&gt;0,(($E9-$H9)/$E9),""),"")</f>
        <v>0.6063792204596099</v>
      </c>
      <c r="M9" s="9">
        <f>IF($D9&gt;0,IF($B9&gt;0,(($E9-$H9-$K9)/$E9),""),"")</f>
        <v>0.6063792204596099</v>
      </c>
      <c r="N9" s="71"/>
      <c r="O9" s="32">
        <f>IF(ISNUMBER(G9)=TRUE,IF(ISNUMBER($O$7)=TRUE,G9/(1-$O$7),""),"")</f>
        <v>20.001055870954783</v>
      </c>
      <c r="P9" s="32">
        <f t="shared" ref="P9:P14" si="0">IF(ISNUMBER(O9)=TRUE,B9*O9,"")</f>
        <v>26.601404308369862</v>
      </c>
      <c r="Q9" s="9">
        <f>IF(ISNUMBER($P9)=TRUE,($P9-$H9)/$P9,"")</f>
        <v>0.60640000000000016</v>
      </c>
      <c r="R9" s="63">
        <f>IF(ISNUMBER($P9)=TRUE,($P9-$H9-$K9)/$P9,"")</f>
        <v>0.60640000000000016</v>
      </c>
    </row>
    <row r="10" spans="1:18" x14ac:dyDescent="0.2">
      <c r="A10" s="62" t="s">
        <v>37</v>
      </c>
      <c r="B10" s="27">
        <v>2.0602296000000004</v>
      </c>
      <c r="C10" s="9">
        <f t="shared" ref="C10:C64" si="1">B10/$B$6</f>
        <v>9.9528000000000019E-2</v>
      </c>
      <c r="D10" s="6">
        <v>30</v>
      </c>
      <c r="E10" s="7">
        <f t="shared" ref="E10:E64" si="2">IF(B10&gt;0,IF(D10&gt;0,D10*B10,""),"")</f>
        <v>61.806888000000015</v>
      </c>
      <c r="F10" s="8">
        <f t="shared" ref="F10:F64" si="3">IF(D10&gt;0,IF(B10&gt;0,$D$71*D10,""),"")</f>
        <v>1.1110841095208281</v>
      </c>
      <c r="G10" s="7">
        <f t="shared" ref="G10:G64" si="4">IF(D10&gt;0,IF(B10&gt;0,$E$6*F10,""),"")</f>
        <v>11.808623386211702</v>
      </c>
      <c r="H10" s="7">
        <f>IF(D10&gt;0,IF(B10&gt;0,B10*G10,""),"")</f>
        <v>24.328475435525586</v>
      </c>
      <c r="I10" s="40"/>
      <c r="J10" s="6"/>
      <c r="K10" s="7">
        <f t="shared" ref="K10:K64" si="5">IF($D10&gt;0,IF($B10&gt;0,B10*I10*(J10/60),""),"")</f>
        <v>0</v>
      </c>
      <c r="L10" s="9">
        <f t="shared" ref="L10:L64" si="6">IF($D10&gt;0,IF($B10&gt;0,(($E10-$H10)/$E10),""),"")</f>
        <v>0.6063792204596099</v>
      </c>
      <c r="M10" s="9">
        <f t="shared" ref="M10:M64" si="7">IF($D10&gt;0,IF($B10&gt;0,(($E10-$H10-$K10)/$E10),""),"")</f>
        <v>0.6063792204596099</v>
      </c>
      <c r="N10" s="71"/>
      <c r="O10" s="32">
        <f t="shared" ref="O10:O64" si="8">IF(ISNUMBER(G10)=TRUE,IF(ISNUMBER($O$7)=TRUE,G10/(1-$O$7),""),"")</f>
        <v>30.001583806432173</v>
      </c>
      <c r="P10" s="32">
        <f t="shared" si="0"/>
        <v>61.810151004892248</v>
      </c>
      <c r="Q10" s="9">
        <f t="shared" ref="Q10:Q64" si="9">IF(ISNUMBER($P10)=TRUE,($P10-$H10)/$P10,"")</f>
        <v>0.60639999999999994</v>
      </c>
      <c r="R10" s="63">
        <f t="shared" ref="R10:R64" si="10">IF(ISNUMBER($P10)=TRUE,($P10-$H10-$K10)/$P10,"")</f>
        <v>0.60639999999999994</v>
      </c>
    </row>
    <row r="11" spans="1:18" x14ac:dyDescent="0.2">
      <c r="A11" s="62" t="s">
        <v>38</v>
      </c>
      <c r="B11" s="27">
        <v>0.43718399999999996</v>
      </c>
      <c r="C11" s="9">
        <f t="shared" si="1"/>
        <v>2.112E-2</v>
      </c>
      <c r="D11" s="6">
        <v>28</v>
      </c>
      <c r="E11" s="7">
        <f t="shared" si="2"/>
        <v>12.241152</v>
      </c>
      <c r="F11" s="8">
        <f t="shared" si="3"/>
        <v>1.0370118355527729</v>
      </c>
      <c r="G11" s="7">
        <f t="shared" si="4"/>
        <v>11.02138182713092</v>
      </c>
      <c r="H11" s="7">
        <f>IF(D11&gt;0,IF(B11&gt;0,B11*G11,""),"")</f>
        <v>4.8183717927124041</v>
      </c>
      <c r="I11" s="40"/>
      <c r="J11" s="6"/>
      <c r="K11" s="7">
        <f t="shared" si="5"/>
        <v>0</v>
      </c>
      <c r="L11" s="9">
        <f t="shared" si="6"/>
        <v>0.60637922045961001</v>
      </c>
      <c r="M11" s="9">
        <f t="shared" si="7"/>
        <v>0.60637922045961001</v>
      </c>
      <c r="N11" s="71"/>
      <c r="O11" s="32">
        <f t="shared" si="8"/>
        <v>28.00147821933669</v>
      </c>
      <c r="P11" s="32">
        <f t="shared" si="0"/>
        <v>12.241798253842489</v>
      </c>
      <c r="Q11" s="9">
        <f t="shared" si="9"/>
        <v>0.60639999999999994</v>
      </c>
      <c r="R11" s="63">
        <f t="shared" si="10"/>
        <v>0.60639999999999994</v>
      </c>
    </row>
    <row r="12" spans="1:18" x14ac:dyDescent="0.2">
      <c r="A12" s="62" t="s">
        <v>40</v>
      </c>
      <c r="B12" s="27">
        <v>2.2026455999999999</v>
      </c>
      <c r="C12" s="9">
        <f t="shared" si="1"/>
        <v>0.106408</v>
      </c>
      <c r="D12" s="6">
        <v>45</v>
      </c>
      <c r="E12" s="7">
        <f t="shared" si="2"/>
        <v>99.119051999999996</v>
      </c>
      <c r="F12" s="8">
        <f t="shared" si="3"/>
        <v>1.6666261642812423</v>
      </c>
      <c r="G12" s="7">
        <f t="shared" si="4"/>
        <v>17.712935079317553</v>
      </c>
      <c r="H12" s="7">
        <f>IF(D12&gt;0,IF(B12&gt;0,B12*G12,""),"")</f>
        <v>39.015318515544458</v>
      </c>
      <c r="I12" s="40"/>
      <c r="J12" s="6"/>
      <c r="K12" s="7">
        <f t="shared" si="5"/>
        <v>0</v>
      </c>
      <c r="L12" s="9">
        <f t="shared" si="6"/>
        <v>0.6063792204596099</v>
      </c>
      <c r="M12" s="9">
        <f t="shared" si="7"/>
        <v>0.6063792204596099</v>
      </c>
      <c r="N12" s="71"/>
      <c r="O12" s="32">
        <f t="shared" si="8"/>
        <v>45.002375709648263</v>
      </c>
      <c r="P12" s="32">
        <f t="shared" si="0"/>
        <v>99.124284846403611</v>
      </c>
      <c r="Q12" s="9">
        <f t="shared" si="9"/>
        <v>0.60640000000000005</v>
      </c>
      <c r="R12" s="63">
        <f t="shared" si="10"/>
        <v>0.60640000000000005</v>
      </c>
    </row>
    <row r="13" spans="1:18" x14ac:dyDescent="0.2">
      <c r="A13" s="62" t="s">
        <v>41</v>
      </c>
      <c r="B13" s="27">
        <v>1.3931927999999998</v>
      </c>
      <c r="C13" s="9">
        <f t="shared" si="1"/>
        <v>6.7303999999999989E-2</v>
      </c>
      <c r="D13" s="6">
        <v>60</v>
      </c>
      <c r="E13" s="7">
        <f t="shared" si="2"/>
        <v>83.591567999999981</v>
      </c>
      <c r="F13" s="8">
        <f t="shared" si="3"/>
        <v>2.2221682190416563</v>
      </c>
      <c r="G13" s="7">
        <f t="shared" si="4"/>
        <v>23.617246772423403</v>
      </c>
      <c r="H13" s="7">
        <f t="shared" ref="H13:H64" si="11">IF(D13&gt;0,IF(B13&gt;0,B13*G13,""),"")</f>
        <v>32.903378159163516</v>
      </c>
      <c r="I13" s="40"/>
      <c r="J13" s="6"/>
      <c r="K13" s="7">
        <f t="shared" si="5"/>
        <v>0</v>
      </c>
      <c r="L13" s="9">
        <f t="shared" si="6"/>
        <v>0.6063792204596099</v>
      </c>
      <c r="M13" s="9">
        <f t="shared" si="7"/>
        <v>0.6063792204596099</v>
      </c>
      <c r="N13" s="71"/>
      <c r="O13" s="32">
        <f t="shared" si="8"/>
        <v>60.003167612864345</v>
      </c>
      <c r="P13" s="32">
        <f t="shared" si="0"/>
        <v>83.595981095435775</v>
      </c>
      <c r="Q13" s="9">
        <f t="shared" si="9"/>
        <v>0.60640000000000005</v>
      </c>
      <c r="R13" s="63">
        <f t="shared" si="10"/>
        <v>0.60640000000000005</v>
      </c>
    </row>
    <row r="14" spans="1:18" x14ac:dyDescent="0.2">
      <c r="A14" s="62" t="s">
        <v>42</v>
      </c>
      <c r="B14" s="27">
        <v>1.0585152</v>
      </c>
      <c r="C14" s="9">
        <f t="shared" si="1"/>
        <v>5.1136000000000001E-2</v>
      </c>
      <c r="D14" s="6">
        <v>40</v>
      </c>
      <c r="E14" s="7">
        <f t="shared" si="2"/>
        <v>42.340608000000003</v>
      </c>
      <c r="F14" s="8">
        <f t="shared" si="3"/>
        <v>1.4814454793611043</v>
      </c>
      <c r="G14" s="7">
        <f t="shared" si="4"/>
        <v>15.744831181615602</v>
      </c>
      <c r="H14" s="7">
        <f t="shared" si="11"/>
        <v>16.666143127174074</v>
      </c>
      <c r="I14" s="40"/>
      <c r="J14" s="6"/>
      <c r="K14" s="7">
        <f t="shared" si="5"/>
        <v>0</v>
      </c>
      <c r="L14" s="9">
        <f t="shared" si="6"/>
        <v>0.60637922045961001</v>
      </c>
      <c r="M14" s="9">
        <f t="shared" si="7"/>
        <v>0.60637922045961001</v>
      </c>
      <c r="N14" s="71"/>
      <c r="O14" s="32">
        <f t="shared" si="8"/>
        <v>40.002111741909566</v>
      </c>
      <c r="P14" s="32">
        <f t="shared" si="0"/>
        <v>42.34284331090975</v>
      </c>
      <c r="Q14" s="9">
        <f t="shared" si="9"/>
        <v>0.60640000000000005</v>
      </c>
      <c r="R14" s="63">
        <f t="shared" si="10"/>
        <v>0.60640000000000005</v>
      </c>
    </row>
    <row r="15" spans="1:18" x14ac:dyDescent="0.2">
      <c r="A15" s="62" t="s">
        <v>43</v>
      </c>
      <c r="B15" s="27">
        <v>0.11674800000000002</v>
      </c>
      <c r="C15" s="9">
        <f t="shared" si="1"/>
        <v>5.6400000000000009E-3</v>
      </c>
      <c r="D15" s="6">
        <v>12</v>
      </c>
      <c r="E15" s="7">
        <f t="shared" si="2"/>
        <v>1.4009760000000002</v>
      </c>
      <c r="F15" s="8">
        <f t="shared" si="3"/>
        <v>0.44443364380833128</v>
      </c>
      <c r="G15" s="7">
        <f t="shared" si="4"/>
        <v>4.7234493544846803</v>
      </c>
      <c r="H15" s="7">
        <f t="shared" si="11"/>
        <v>0.55145326523737759</v>
      </c>
      <c r="I15" s="40"/>
      <c r="J15" s="6"/>
      <c r="K15" s="7">
        <f t="shared" si="5"/>
        <v>0</v>
      </c>
      <c r="L15" s="9">
        <f t="shared" si="6"/>
        <v>0.6063792204596099</v>
      </c>
      <c r="M15" s="9">
        <f t="shared" si="7"/>
        <v>0.6063792204596099</v>
      </c>
      <c r="N15" s="1"/>
      <c r="O15" s="32">
        <f t="shared" si="8"/>
        <v>12.000633522572867</v>
      </c>
      <c r="P15" s="32">
        <f t="shared" ref="P15:P64" si="12">IF(ISNUMBER(O15)=TRUE,B15*O15,"")</f>
        <v>1.4010499624933372</v>
      </c>
      <c r="Q15" s="9">
        <f t="shared" si="9"/>
        <v>0.60639999999999994</v>
      </c>
      <c r="R15" s="63">
        <f t="shared" si="10"/>
        <v>0.60639999999999994</v>
      </c>
    </row>
    <row r="16" spans="1:18" x14ac:dyDescent="0.2">
      <c r="A16" s="62" t="s">
        <v>44</v>
      </c>
      <c r="B16" s="27">
        <v>4.6425959999999993</v>
      </c>
      <c r="C16" s="9">
        <f t="shared" si="1"/>
        <v>0.22427999999999998</v>
      </c>
      <c r="D16" s="6">
        <v>30</v>
      </c>
      <c r="E16" s="7">
        <f t="shared" si="2"/>
        <v>139.27787999999998</v>
      </c>
      <c r="F16" s="8">
        <f t="shared" si="3"/>
        <v>1.1110841095208281</v>
      </c>
      <c r="G16" s="7">
        <f t="shared" si="4"/>
        <v>11.808623386211702</v>
      </c>
      <c r="H16" s="7">
        <f t="shared" si="11"/>
        <v>54.822667698332893</v>
      </c>
      <c r="I16" s="40"/>
      <c r="J16" s="6"/>
      <c r="K16" s="7">
        <f t="shared" si="5"/>
        <v>0</v>
      </c>
      <c r="L16" s="9">
        <f t="shared" si="6"/>
        <v>0.6063792204596099</v>
      </c>
      <c r="M16" s="9">
        <f t="shared" si="7"/>
        <v>0.6063792204596099</v>
      </c>
      <c r="N16" s="1"/>
      <c r="O16" s="32">
        <f t="shared" si="8"/>
        <v>30.001583806432173</v>
      </c>
      <c r="P16" s="32">
        <f t="shared" si="12"/>
        <v>139.28523297340675</v>
      </c>
      <c r="Q16" s="9">
        <f t="shared" si="9"/>
        <v>0.60640000000000005</v>
      </c>
      <c r="R16" s="63">
        <f t="shared" si="10"/>
        <v>0.60640000000000005</v>
      </c>
    </row>
    <row r="17" spans="1:18" x14ac:dyDescent="0.2">
      <c r="A17" s="62" t="s">
        <v>45</v>
      </c>
      <c r="B17" s="27">
        <v>0.98010359999999996</v>
      </c>
      <c r="C17" s="9">
        <f t="shared" si="1"/>
        <v>4.7348000000000001E-2</v>
      </c>
      <c r="D17" s="6">
        <v>45</v>
      </c>
      <c r="E17" s="7">
        <f t="shared" si="2"/>
        <v>44.104661999999998</v>
      </c>
      <c r="F17" s="8">
        <f t="shared" si="3"/>
        <v>1.6666261642812423</v>
      </c>
      <c r="G17" s="7">
        <f t="shared" si="4"/>
        <v>17.712935079317553</v>
      </c>
      <c r="H17" s="7">
        <f t="shared" si="11"/>
        <v>17.360511437805418</v>
      </c>
      <c r="I17" s="40"/>
      <c r="J17" s="6"/>
      <c r="K17" s="7">
        <f t="shared" si="5"/>
        <v>0</v>
      </c>
      <c r="L17" s="9">
        <f t="shared" si="6"/>
        <v>0.6063792204596099</v>
      </c>
      <c r="M17" s="9">
        <f t="shared" si="7"/>
        <v>0.6063792204596099</v>
      </c>
      <c r="N17" s="1"/>
      <c r="O17" s="32">
        <f t="shared" si="8"/>
        <v>45.002375709648263</v>
      </c>
      <c r="P17" s="32">
        <f t="shared" si="12"/>
        <v>44.106990441578816</v>
      </c>
      <c r="Q17" s="9">
        <f t="shared" si="9"/>
        <v>0.60640000000000005</v>
      </c>
      <c r="R17" s="63">
        <f t="shared" si="10"/>
        <v>0.60640000000000005</v>
      </c>
    </row>
    <row r="18" spans="1:18" x14ac:dyDescent="0.2">
      <c r="A18" s="62" t="s">
        <v>39</v>
      </c>
      <c r="B18" s="27">
        <v>2.1056868</v>
      </c>
      <c r="C18" s="9">
        <f t="shared" si="1"/>
        <v>0.10172400000000001</v>
      </c>
      <c r="D18" s="6">
        <v>23</v>
      </c>
      <c r="E18" s="7">
        <f t="shared" si="2"/>
        <v>48.430796399999998</v>
      </c>
      <c r="F18" s="8">
        <f t="shared" si="3"/>
        <v>0.85183115063263493</v>
      </c>
      <c r="G18" s="7">
        <f t="shared" si="4"/>
        <v>9.0532779294289707</v>
      </c>
      <c r="H18" s="7">
        <f t="shared" si="11"/>
        <v>19.063367832729917</v>
      </c>
      <c r="I18" s="40"/>
      <c r="J18" s="6"/>
      <c r="K18" s="7">
        <f t="shared" si="5"/>
        <v>0</v>
      </c>
      <c r="L18" s="9">
        <f t="shared" si="6"/>
        <v>0.6063792204596099</v>
      </c>
      <c r="M18" s="9">
        <f t="shared" si="7"/>
        <v>0.6063792204596099</v>
      </c>
      <c r="N18" s="1"/>
      <c r="O18" s="32">
        <f t="shared" si="8"/>
        <v>23.001214251597997</v>
      </c>
      <c r="P18" s="32">
        <f t="shared" si="12"/>
        <v>48.433353233561782</v>
      </c>
      <c r="Q18" s="9">
        <f t="shared" si="9"/>
        <v>0.60640000000000005</v>
      </c>
      <c r="R18" s="63">
        <f t="shared" si="10"/>
        <v>0.60640000000000005</v>
      </c>
    </row>
    <row r="19" spans="1:18" x14ac:dyDescent="0.2">
      <c r="A19" s="62"/>
      <c r="B19" s="27"/>
      <c r="C19" s="9">
        <f t="shared" si="1"/>
        <v>0</v>
      </c>
      <c r="D19" s="6"/>
      <c r="E19" s="7" t="str">
        <f t="shared" si="2"/>
        <v/>
      </c>
      <c r="F19" s="8" t="str">
        <f t="shared" si="3"/>
        <v/>
      </c>
      <c r="G19" s="7" t="str">
        <f t="shared" si="4"/>
        <v/>
      </c>
      <c r="H19" s="7" t="str">
        <f t="shared" si="11"/>
        <v/>
      </c>
      <c r="I19" s="40"/>
      <c r="J19" s="41"/>
      <c r="K19" s="7" t="str">
        <f t="shared" si="5"/>
        <v/>
      </c>
      <c r="L19" s="9" t="str">
        <f t="shared" si="6"/>
        <v/>
      </c>
      <c r="M19" s="9" t="str">
        <f t="shared" si="7"/>
        <v/>
      </c>
      <c r="N19" s="1"/>
      <c r="O19" s="32" t="str">
        <f t="shared" si="8"/>
        <v/>
      </c>
      <c r="P19" s="32" t="str">
        <f t="shared" si="12"/>
        <v/>
      </c>
      <c r="Q19" s="9" t="str">
        <f t="shared" si="9"/>
        <v/>
      </c>
      <c r="R19" s="63" t="str">
        <f t="shared" si="10"/>
        <v/>
      </c>
    </row>
    <row r="20" spans="1:18" x14ac:dyDescent="0.2">
      <c r="A20" s="62"/>
      <c r="B20" s="27"/>
      <c r="C20" s="9">
        <f t="shared" si="1"/>
        <v>0</v>
      </c>
      <c r="D20" s="6"/>
      <c r="E20" s="7" t="str">
        <f t="shared" si="2"/>
        <v/>
      </c>
      <c r="F20" s="8" t="str">
        <f t="shared" si="3"/>
        <v/>
      </c>
      <c r="G20" s="7" t="str">
        <f t="shared" si="4"/>
        <v/>
      </c>
      <c r="H20" s="7" t="str">
        <f t="shared" si="11"/>
        <v/>
      </c>
      <c r="I20" s="40"/>
      <c r="J20" s="41"/>
      <c r="K20" s="7" t="str">
        <f t="shared" si="5"/>
        <v/>
      </c>
      <c r="L20" s="9" t="str">
        <f t="shared" si="6"/>
        <v/>
      </c>
      <c r="M20" s="9" t="str">
        <f t="shared" si="7"/>
        <v/>
      </c>
      <c r="N20" s="1"/>
      <c r="O20" s="32" t="str">
        <f t="shared" si="8"/>
        <v/>
      </c>
      <c r="P20" s="32" t="str">
        <f t="shared" si="12"/>
        <v/>
      </c>
      <c r="Q20" s="9" t="str">
        <f t="shared" si="9"/>
        <v/>
      </c>
      <c r="R20" s="63" t="str">
        <f t="shared" si="10"/>
        <v/>
      </c>
    </row>
    <row r="21" spans="1:18" x14ac:dyDescent="0.2">
      <c r="A21" s="62"/>
      <c r="B21" s="27"/>
      <c r="C21" s="9">
        <f t="shared" si="1"/>
        <v>0</v>
      </c>
      <c r="D21" s="6"/>
      <c r="E21" s="7" t="str">
        <f t="shared" si="2"/>
        <v/>
      </c>
      <c r="F21" s="8" t="str">
        <f t="shared" si="3"/>
        <v/>
      </c>
      <c r="G21" s="7" t="str">
        <f t="shared" si="4"/>
        <v/>
      </c>
      <c r="H21" s="7" t="str">
        <f t="shared" si="11"/>
        <v/>
      </c>
      <c r="I21" s="40"/>
      <c r="J21" s="41"/>
      <c r="K21" s="7" t="str">
        <f t="shared" si="5"/>
        <v/>
      </c>
      <c r="L21" s="9" t="str">
        <f t="shared" si="6"/>
        <v/>
      </c>
      <c r="M21" s="9" t="str">
        <f t="shared" si="7"/>
        <v/>
      </c>
      <c r="N21" s="1"/>
      <c r="O21" s="32" t="str">
        <f t="shared" si="8"/>
        <v/>
      </c>
      <c r="P21" s="32" t="str">
        <f t="shared" si="12"/>
        <v/>
      </c>
      <c r="Q21" s="9" t="str">
        <f t="shared" si="9"/>
        <v/>
      </c>
      <c r="R21" s="63" t="str">
        <f t="shared" si="10"/>
        <v/>
      </c>
    </row>
    <row r="22" spans="1:18" x14ac:dyDescent="0.2">
      <c r="A22" s="62"/>
      <c r="B22" s="27"/>
      <c r="C22" s="9">
        <f t="shared" si="1"/>
        <v>0</v>
      </c>
      <c r="D22" s="6"/>
      <c r="E22" s="7" t="str">
        <f t="shared" si="2"/>
        <v/>
      </c>
      <c r="F22" s="8" t="str">
        <f t="shared" si="3"/>
        <v/>
      </c>
      <c r="G22" s="7" t="str">
        <f t="shared" si="4"/>
        <v/>
      </c>
      <c r="H22" s="7" t="str">
        <f t="shared" si="11"/>
        <v/>
      </c>
      <c r="I22" s="40"/>
      <c r="J22" s="41"/>
      <c r="K22" s="7" t="str">
        <f t="shared" si="5"/>
        <v/>
      </c>
      <c r="L22" s="9" t="str">
        <f t="shared" si="6"/>
        <v/>
      </c>
      <c r="M22" s="9" t="str">
        <f t="shared" si="7"/>
        <v/>
      </c>
      <c r="N22" s="1"/>
      <c r="O22" s="32" t="str">
        <f t="shared" si="8"/>
        <v/>
      </c>
      <c r="P22" s="32" t="str">
        <f t="shared" si="12"/>
        <v/>
      </c>
      <c r="Q22" s="9" t="str">
        <f t="shared" si="9"/>
        <v/>
      </c>
      <c r="R22" s="63" t="str">
        <f t="shared" si="10"/>
        <v/>
      </c>
    </row>
    <row r="23" spans="1:18" x14ac:dyDescent="0.2">
      <c r="A23" s="62"/>
      <c r="B23" s="27"/>
      <c r="C23" s="9">
        <f t="shared" si="1"/>
        <v>0</v>
      </c>
      <c r="D23" s="6"/>
      <c r="E23" s="7" t="str">
        <f t="shared" si="2"/>
        <v/>
      </c>
      <c r="F23" s="8" t="str">
        <f t="shared" si="3"/>
        <v/>
      </c>
      <c r="G23" s="7" t="str">
        <f t="shared" si="4"/>
        <v/>
      </c>
      <c r="H23" s="7" t="str">
        <f t="shared" si="11"/>
        <v/>
      </c>
      <c r="I23" s="40"/>
      <c r="J23" s="41"/>
      <c r="K23" s="7" t="str">
        <f t="shared" si="5"/>
        <v/>
      </c>
      <c r="L23" s="9" t="str">
        <f t="shared" si="6"/>
        <v/>
      </c>
      <c r="M23" s="9" t="str">
        <f t="shared" si="7"/>
        <v/>
      </c>
      <c r="N23" s="1"/>
      <c r="O23" s="32" t="str">
        <f t="shared" si="8"/>
        <v/>
      </c>
      <c r="P23" s="32" t="str">
        <f t="shared" si="12"/>
        <v/>
      </c>
      <c r="Q23" s="9" t="str">
        <f t="shared" si="9"/>
        <v/>
      </c>
      <c r="R23" s="63" t="str">
        <f t="shared" si="10"/>
        <v/>
      </c>
    </row>
    <row r="24" spans="1:18" x14ac:dyDescent="0.2">
      <c r="A24" s="62"/>
      <c r="B24" s="27"/>
      <c r="C24" s="9">
        <f t="shared" si="1"/>
        <v>0</v>
      </c>
      <c r="D24" s="6"/>
      <c r="E24" s="7" t="str">
        <f t="shared" si="2"/>
        <v/>
      </c>
      <c r="F24" s="8" t="str">
        <f t="shared" si="3"/>
        <v/>
      </c>
      <c r="G24" s="7" t="str">
        <f t="shared" si="4"/>
        <v/>
      </c>
      <c r="H24" s="7" t="str">
        <f t="shared" si="11"/>
        <v/>
      </c>
      <c r="I24" s="40"/>
      <c r="J24" s="41"/>
      <c r="K24" s="7" t="str">
        <f t="shared" si="5"/>
        <v/>
      </c>
      <c r="L24" s="9" t="str">
        <f t="shared" si="6"/>
        <v/>
      </c>
      <c r="M24" s="9" t="str">
        <f t="shared" si="7"/>
        <v/>
      </c>
      <c r="N24" s="1"/>
      <c r="O24" s="32" t="str">
        <f t="shared" si="8"/>
        <v/>
      </c>
      <c r="P24" s="32" t="str">
        <f t="shared" si="12"/>
        <v/>
      </c>
      <c r="Q24" s="9" t="str">
        <f t="shared" si="9"/>
        <v/>
      </c>
      <c r="R24" s="63" t="str">
        <f t="shared" si="10"/>
        <v/>
      </c>
    </row>
    <row r="25" spans="1:18" x14ac:dyDescent="0.2">
      <c r="A25" s="62"/>
      <c r="B25" s="27"/>
      <c r="C25" s="9">
        <f t="shared" si="1"/>
        <v>0</v>
      </c>
      <c r="D25" s="6"/>
      <c r="E25" s="7" t="str">
        <f t="shared" si="2"/>
        <v/>
      </c>
      <c r="F25" s="8" t="str">
        <f t="shared" si="3"/>
        <v/>
      </c>
      <c r="G25" s="7" t="str">
        <f t="shared" si="4"/>
        <v/>
      </c>
      <c r="H25" s="7" t="str">
        <f t="shared" si="11"/>
        <v/>
      </c>
      <c r="I25" s="40"/>
      <c r="J25" s="41"/>
      <c r="K25" s="7" t="str">
        <f t="shared" si="5"/>
        <v/>
      </c>
      <c r="L25" s="9" t="str">
        <f t="shared" si="6"/>
        <v/>
      </c>
      <c r="M25" s="9" t="str">
        <f t="shared" si="7"/>
        <v/>
      </c>
      <c r="N25" s="1"/>
      <c r="O25" s="32" t="str">
        <f t="shared" si="8"/>
        <v/>
      </c>
      <c r="P25" s="32" t="str">
        <f t="shared" si="12"/>
        <v/>
      </c>
      <c r="Q25" s="9" t="str">
        <f t="shared" si="9"/>
        <v/>
      </c>
      <c r="R25" s="63" t="str">
        <f t="shared" si="10"/>
        <v/>
      </c>
    </row>
    <row r="26" spans="1:18" x14ac:dyDescent="0.2">
      <c r="A26" s="62"/>
      <c r="B26" s="27"/>
      <c r="C26" s="9">
        <f t="shared" si="1"/>
        <v>0</v>
      </c>
      <c r="D26" s="6"/>
      <c r="E26" s="7" t="str">
        <f t="shared" si="2"/>
        <v/>
      </c>
      <c r="F26" s="8" t="str">
        <f t="shared" si="3"/>
        <v/>
      </c>
      <c r="G26" s="7" t="str">
        <f t="shared" si="4"/>
        <v/>
      </c>
      <c r="H26" s="7" t="str">
        <f t="shared" si="11"/>
        <v/>
      </c>
      <c r="I26" s="40"/>
      <c r="J26" s="41"/>
      <c r="K26" s="7" t="str">
        <f t="shared" si="5"/>
        <v/>
      </c>
      <c r="L26" s="9" t="str">
        <f t="shared" si="6"/>
        <v/>
      </c>
      <c r="M26" s="9" t="str">
        <f t="shared" si="7"/>
        <v/>
      </c>
      <c r="N26" s="1"/>
      <c r="O26" s="32" t="str">
        <f t="shared" si="8"/>
        <v/>
      </c>
      <c r="P26" s="32" t="str">
        <f t="shared" si="12"/>
        <v/>
      </c>
      <c r="Q26" s="9" t="str">
        <f t="shared" si="9"/>
        <v/>
      </c>
      <c r="R26" s="63" t="str">
        <f t="shared" si="10"/>
        <v/>
      </c>
    </row>
    <row r="27" spans="1:18" x14ac:dyDescent="0.2">
      <c r="A27" s="62"/>
      <c r="B27" s="27"/>
      <c r="C27" s="9">
        <f t="shared" si="1"/>
        <v>0</v>
      </c>
      <c r="D27" s="6"/>
      <c r="E27" s="7" t="str">
        <f t="shared" si="2"/>
        <v/>
      </c>
      <c r="F27" s="8" t="str">
        <f t="shared" si="3"/>
        <v/>
      </c>
      <c r="G27" s="7" t="str">
        <f t="shared" si="4"/>
        <v/>
      </c>
      <c r="H27" s="7" t="str">
        <f t="shared" si="11"/>
        <v/>
      </c>
      <c r="I27" s="40"/>
      <c r="J27" s="41"/>
      <c r="K27" s="7" t="str">
        <f t="shared" si="5"/>
        <v/>
      </c>
      <c r="L27" s="9" t="str">
        <f t="shared" si="6"/>
        <v/>
      </c>
      <c r="M27" s="9" t="str">
        <f t="shared" si="7"/>
        <v/>
      </c>
      <c r="N27" s="1"/>
      <c r="O27" s="32" t="str">
        <f t="shared" si="8"/>
        <v/>
      </c>
      <c r="P27" s="32" t="str">
        <f t="shared" si="12"/>
        <v/>
      </c>
      <c r="Q27" s="9" t="str">
        <f t="shared" si="9"/>
        <v/>
      </c>
      <c r="R27" s="63" t="str">
        <f t="shared" si="10"/>
        <v/>
      </c>
    </row>
    <row r="28" spans="1:18" x14ac:dyDescent="0.2">
      <c r="A28" s="62"/>
      <c r="B28" s="27"/>
      <c r="C28" s="9">
        <f t="shared" si="1"/>
        <v>0</v>
      </c>
      <c r="D28" s="6"/>
      <c r="E28" s="7" t="str">
        <f t="shared" si="2"/>
        <v/>
      </c>
      <c r="F28" s="8" t="str">
        <f t="shared" si="3"/>
        <v/>
      </c>
      <c r="G28" s="7" t="str">
        <f t="shared" si="4"/>
        <v/>
      </c>
      <c r="H28" s="7" t="str">
        <f t="shared" si="11"/>
        <v/>
      </c>
      <c r="I28" s="40"/>
      <c r="J28" s="41"/>
      <c r="K28" s="7" t="str">
        <f t="shared" si="5"/>
        <v/>
      </c>
      <c r="L28" s="9" t="str">
        <f t="shared" si="6"/>
        <v/>
      </c>
      <c r="M28" s="9" t="str">
        <f t="shared" si="7"/>
        <v/>
      </c>
      <c r="N28" s="1"/>
      <c r="O28" s="32" t="str">
        <f t="shared" si="8"/>
        <v/>
      </c>
      <c r="P28" s="32" t="str">
        <f t="shared" si="12"/>
        <v/>
      </c>
      <c r="Q28" s="9" t="str">
        <f t="shared" si="9"/>
        <v/>
      </c>
      <c r="R28" s="63" t="str">
        <f t="shared" si="10"/>
        <v/>
      </c>
    </row>
    <row r="29" spans="1:18" x14ac:dyDescent="0.2">
      <c r="A29" s="62"/>
      <c r="B29" s="27"/>
      <c r="C29" s="9">
        <f t="shared" si="1"/>
        <v>0</v>
      </c>
      <c r="D29" s="6"/>
      <c r="E29" s="7" t="str">
        <f t="shared" si="2"/>
        <v/>
      </c>
      <c r="F29" s="8" t="str">
        <f t="shared" si="3"/>
        <v/>
      </c>
      <c r="G29" s="7" t="str">
        <f t="shared" si="4"/>
        <v/>
      </c>
      <c r="H29" s="7" t="str">
        <f t="shared" si="11"/>
        <v/>
      </c>
      <c r="I29" s="40"/>
      <c r="J29" s="41"/>
      <c r="K29" s="7" t="str">
        <f t="shared" si="5"/>
        <v/>
      </c>
      <c r="L29" s="9" t="str">
        <f t="shared" si="6"/>
        <v/>
      </c>
      <c r="M29" s="9" t="str">
        <f t="shared" si="7"/>
        <v/>
      </c>
      <c r="N29" s="1"/>
      <c r="O29" s="32" t="str">
        <f t="shared" si="8"/>
        <v/>
      </c>
      <c r="P29" s="32" t="str">
        <f t="shared" si="12"/>
        <v/>
      </c>
      <c r="Q29" s="9" t="str">
        <f t="shared" si="9"/>
        <v/>
      </c>
      <c r="R29" s="63" t="str">
        <f t="shared" si="10"/>
        <v/>
      </c>
    </row>
    <row r="30" spans="1:18" x14ac:dyDescent="0.2">
      <c r="A30" s="62"/>
      <c r="B30" s="27"/>
      <c r="C30" s="9">
        <f t="shared" si="1"/>
        <v>0</v>
      </c>
      <c r="D30" s="6"/>
      <c r="E30" s="7" t="str">
        <f t="shared" si="2"/>
        <v/>
      </c>
      <c r="F30" s="8" t="str">
        <f t="shared" si="3"/>
        <v/>
      </c>
      <c r="G30" s="7" t="str">
        <f t="shared" si="4"/>
        <v/>
      </c>
      <c r="H30" s="7" t="str">
        <f t="shared" si="11"/>
        <v/>
      </c>
      <c r="I30" s="40"/>
      <c r="J30" s="41"/>
      <c r="K30" s="7" t="str">
        <f t="shared" si="5"/>
        <v/>
      </c>
      <c r="L30" s="9" t="str">
        <f t="shared" si="6"/>
        <v/>
      </c>
      <c r="M30" s="9" t="str">
        <f t="shared" si="7"/>
        <v/>
      </c>
      <c r="N30" s="1"/>
      <c r="O30" s="32" t="str">
        <f t="shared" si="8"/>
        <v/>
      </c>
      <c r="P30" s="32" t="str">
        <f t="shared" si="12"/>
        <v/>
      </c>
      <c r="Q30" s="9" t="str">
        <f t="shared" si="9"/>
        <v/>
      </c>
      <c r="R30" s="63" t="str">
        <f t="shared" si="10"/>
        <v/>
      </c>
    </row>
    <row r="31" spans="1:18" x14ac:dyDescent="0.2">
      <c r="A31" s="62"/>
      <c r="B31" s="27"/>
      <c r="C31" s="9">
        <f t="shared" si="1"/>
        <v>0</v>
      </c>
      <c r="D31" s="6"/>
      <c r="E31" s="7" t="str">
        <f t="shared" si="2"/>
        <v/>
      </c>
      <c r="F31" s="8" t="str">
        <f t="shared" si="3"/>
        <v/>
      </c>
      <c r="G31" s="7" t="str">
        <f t="shared" si="4"/>
        <v/>
      </c>
      <c r="H31" s="7" t="str">
        <f t="shared" si="11"/>
        <v/>
      </c>
      <c r="I31" s="40"/>
      <c r="J31" s="41"/>
      <c r="K31" s="7" t="str">
        <f t="shared" si="5"/>
        <v/>
      </c>
      <c r="L31" s="9" t="str">
        <f t="shared" si="6"/>
        <v/>
      </c>
      <c r="M31" s="9" t="str">
        <f t="shared" si="7"/>
        <v/>
      </c>
      <c r="N31" s="1"/>
      <c r="O31" s="32" t="str">
        <f t="shared" si="8"/>
        <v/>
      </c>
      <c r="P31" s="32" t="str">
        <f t="shared" si="12"/>
        <v/>
      </c>
      <c r="Q31" s="9" t="str">
        <f t="shared" si="9"/>
        <v/>
      </c>
      <c r="R31" s="63" t="str">
        <f t="shared" si="10"/>
        <v/>
      </c>
    </row>
    <row r="32" spans="1:18" x14ac:dyDescent="0.2">
      <c r="A32" s="62"/>
      <c r="B32" s="27"/>
      <c r="C32" s="9">
        <f t="shared" si="1"/>
        <v>0</v>
      </c>
      <c r="D32" s="6"/>
      <c r="E32" s="7" t="str">
        <f t="shared" si="2"/>
        <v/>
      </c>
      <c r="F32" s="8" t="str">
        <f t="shared" si="3"/>
        <v/>
      </c>
      <c r="G32" s="7" t="str">
        <f t="shared" si="4"/>
        <v/>
      </c>
      <c r="H32" s="7" t="str">
        <f t="shared" si="11"/>
        <v/>
      </c>
      <c r="I32" s="40"/>
      <c r="J32" s="41"/>
      <c r="K32" s="7" t="str">
        <f t="shared" si="5"/>
        <v/>
      </c>
      <c r="L32" s="9" t="str">
        <f t="shared" si="6"/>
        <v/>
      </c>
      <c r="M32" s="9" t="str">
        <f t="shared" si="7"/>
        <v/>
      </c>
      <c r="N32" s="1"/>
      <c r="O32" s="32" t="str">
        <f t="shared" si="8"/>
        <v/>
      </c>
      <c r="P32" s="32" t="str">
        <f t="shared" si="12"/>
        <v/>
      </c>
      <c r="Q32" s="9" t="str">
        <f t="shared" si="9"/>
        <v/>
      </c>
      <c r="R32" s="63" t="str">
        <f t="shared" si="10"/>
        <v/>
      </c>
    </row>
    <row r="33" spans="1:18" x14ac:dyDescent="0.2">
      <c r="A33" s="62"/>
      <c r="B33" s="27"/>
      <c r="C33" s="9">
        <f t="shared" si="1"/>
        <v>0</v>
      </c>
      <c r="D33" s="6"/>
      <c r="E33" s="7" t="str">
        <f t="shared" si="2"/>
        <v/>
      </c>
      <c r="F33" s="8" t="str">
        <f t="shared" si="3"/>
        <v/>
      </c>
      <c r="G33" s="7" t="str">
        <f t="shared" si="4"/>
        <v/>
      </c>
      <c r="H33" s="7" t="str">
        <f t="shared" si="11"/>
        <v/>
      </c>
      <c r="I33" s="40"/>
      <c r="J33" s="41"/>
      <c r="K33" s="7" t="str">
        <f t="shared" si="5"/>
        <v/>
      </c>
      <c r="L33" s="9" t="str">
        <f t="shared" si="6"/>
        <v/>
      </c>
      <c r="M33" s="9" t="str">
        <f t="shared" si="7"/>
        <v/>
      </c>
      <c r="N33" s="1"/>
      <c r="O33" s="32" t="str">
        <f t="shared" si="8"/>
        <v/>
      </c>
      <c r="P33" s="32" t="str">
        <f t="shared" si="12"/>
        <v/>
      </c>
      <c r="Q33" s="9" t="str">
        <f t="shared" si="9"/>
        <v/>
      </c>
      <c r="R33" s="63" t="str">
        <f t="shared" si="10"/>
        <v/>
      </c>
    </row>
    <row r="34" spans="1:18" x14ac:dyDescent="0.2">
      <c r="A34" s="62"/>
      <c r="B34" s="27"/>
      <c r="C34" s="9">
        <f t="shared" si="1"/>
        <v>0</v>
      </c>
      <c r="D34" s="6"/>
      <c r="E34" s="7" t="str">
        <f t="shared" si="2"/>
        <v/>
      </c>
      <c r="F34" s="8" t="str">
        <f t="shared" si="3"/>
        <v/>
      </c>
      <c r="G34" s="7" t="str">
        <f t="shared" si="4"/>
        <v/>
      </c>
      <c r="H34" s="7" t="str">
        <f t="shared" si="11"/>
        <v/>
      </c>
      <c r="I34" s="40"/>
      <c r="J34" s="41"/>
      <c r="K34" s="7" t="str">
        <f t="shared" si="5"/>
        <v/>
      </c>
      <c r="L34" s="9" t="str">
        <f t="shared" si="6"/>
        <v/>
      </c>
      <c r="M34" s="9" t="str">
        <f t="shared" si="7"/>
        <v/>
      </c>
      <c r="N34" s="1"/>
      <c r="O34" s="32" t="str">
        <f t="shared" si="8"/>
        <v/>
      </c>
      <c r="P34" s="32" t="str">
        <f t="shared" si="12"/>
        <v/>
      </c>
      <c r="Q34" s="9" t="str">
        <f t="shared" si="9"/>
        <v/>
      </c>
      <c r="R34" s="63" t="str">
        <f t="shared" si="10"/>
        <v/>
      </c>
    </row>
    <row r="35" spans="1:18" x14ac:dyDescent="0.2">
      <c r="A35" s="62"/>
      <c r="B35" s="27"/>
      <c r="C35" s="9">
        <f t="shared" si="1"/>
        <v>0</v>
      </c>
      <c r="D35" s="6"/>
      <c r="E35" s="7" t="str">
        <f t="shared" si="2"/>
        <v/>
      </c>
      <c r="F35" s="8" t="str">
        <f t="shared" si="3"/>
        <v/>
      </c>
      <c r="G35" s="7" t="str">
        <f t="shared" si="4"/>
        <v/>
      </c>
      <c r="H35" s="7" t="str">
        <f t="shared" si="11"/>
        <v/>
      </c>
      <c r="I35" s="40"/>
      <c r="J35" s="41"/>
      <c r="K35" s="7" t="str">
        <f t="shared" si="5"/>
        <v/>
      </c>
      <c r="L35" s="9" t="str">
        <f t="shared" si="6"/>
        <v/>
      </c>
      <c r="M35" s="9" t="str">
        <f t="shared" si="7"/>
        <v/>
      </c>
      <c r="N35" s="1"/>
      <c r="O35" s="32" t="str">
        <f t="shared" si="8"/>
        <v/>
      </c>
      <c r="P35" s="32" t="str">
        <f t="shared" si="12"/>
        <v/>
      </c>
      <c r="Q35" s="9" t="str">
        <f t="shared" si="9"/>
        <v/>
      </c>
      <c r="R35" s="63" t="str">
        <f t="shared" si="10"/>
        <v/>
      </c>
    </row>
    <row r="36" spans="1:18" x14ac:dyDescent="0.2">
      <c r="A36" s="62"/>
      <c r="B36" s="27"/>
      <c r="C36" s="9">
        <f t="shared" si="1"/>
        <v>0</v>
      </c>
      <c r="D36" s="6"/>
      <c r="E36" s="7" t="str">
        <f t="shared" si="2"/>
        <v/>
      </c>
      <c r="F36" s="8" t="str">
        <f t="shared" si="3"/>
        <v/>
      </c>
      <c r="G36" s="7" t="str">
        <f t="shared" si="4"/>
        <v/>
      </c>
      <c r="H36" s="7" t="str">
        <f t="shared" si="11"/>
        <v/>
      </c>
      <c r="I36" s="40"/>
      <c r="J36" s="41"/>
      <c r="K36" s="7" t="str">
        <f t="shared" si="5"/>
        <v/>
      </c>
      <c r="L36" s="9" t="str">
        <f t="shared" si="6"/>
        <v/>
      </c>
      <c r="M36" s="9" t="str">
        <f t="shared" si="7"/>
        <v/>
      </c>
      <c r="N36" s="1"/>
      <c r="O36" s="32" t="str">
        <f t="shared" si="8"/>
        <v/>
      </c>
      <c r="P36" s="32" t="str">
        <f t="shared" si="12"/>
        <v/>
      </c>
      <c r="Q36" s="9" t="str">
        <f t="shared" si="9"/>
        <v/>
      </c>
      <c r="R36" s="63" t="str">
        <f t="shared" si="10"/>
        <v/>
      </c>
    </row>
    <row r="37" spans="1:18" x14ac:dyDescent="0.2">
      <c r="A37" s="62"/>
      <c r="B37" s="27"/>
      <c r="C37" s="9">
        <f t="shared" si="1"/>
        <v>0</v>
      </c>
      <c r="D37" s="6"/>
      <c r="E37" s="7" t="str">
        <f t="shared" si="2"/>
        <v/>
      </c>
      <c r="F37" s="8" t="str">
        <f t="shared" si="3"/>
        <v/>
      </c>
      <c r="G37" s="7" t="str">
        <f t="shared" si="4"/>
        <v/>
      </c>
      <c r="H37" s="7" t="str">
        <f t="shared" si="11"/>
        <v/>
      </c>
      <c r="I37" s="40"/>
      <c r="J37" s="41"/>
      <c r="K37" s="7" t="str">
        <f t="shared" si="5"/>
        <v/>
      </c>
      <c r="L37" s="9" t="str">
        <f t="shared" si="6"/>
        <v/>
      </c>
      <c r="M37" s="9" t="str">
        <f t="shared" si="7"/>
        <v/>
      </c>
      <c r="N37" s="1"/>
      <c r="O37" s="32" t="str">
        <f t="shared" si="8"/>
        <v/>
      </c>
      <c r="P37" s="32" t="str">
        <f t="shared" si="12"/>
        <v/>
      </c>
      <c r="Q37" s="9" t="str">
        <f t="shared" si="9"/>
        <v/>
      </c>
      <c r="R37" s="63" t="str">
        <f t="shared" si="10"/>
        <v/>
      </c>
    </row>
    <row r="38" spans="1:18" x14ac:dyDescent="0.2">
      <c r="A38" s="62"/>
      <c r="B38" s="27"/>
      <c r="C38" s="9">
        <f t="shared" si="1"/>
        <v>0</v>
      </c>
      <c r="D38" s="6"/>
      <c r="E38" s="7" t="str">
        <f t="shared" si="2"/>
        <v/>
      </c>
      <c r="F38" s="8" t="str">
        <f t="shared" si="3"/>
        <v/>
      </c>
      <c r="G38" s="7" t="str">
        <f t="shared" si="4"/>
        <v/>
      </c>
      <c r="H38" s="7" t="str">
        <f t="shared" si="11"/>
        <v/>
      </c>
      <c r="I38" s="40"/>
      <c r="J38" s="41"/>
      <c r="K38" s="7" t="str">
        <f t="shared" si="5"/>
        <v/>
      </c>
      <c r="L38" s="9" t="str">
        <f t="shared" si="6"/>
        <v/>
      </c>
      <c r="M38" s="9" t="str">
        <f t="shared" si="7"/>
        <v/>
      </c>
      <c r="N38" s="1"/>
      <c r="O38" s="32" t="str">
        <f t="shared" si="8"/>
        <v/>
      </c>
      <c r="P38" s="32" t="str">
        <f t="shared" si="12"/>
        <v/>
      </c>
      <c r="Q38" s="9" t="str">
        <f t="shared" si="9"/>
        <v/>
      </c>
      <c r="R38" s="63" t="str">
        <f t="shared" si="10"/>
        <v/>
      </c>
    </row>
    <row r="39" spans="1:18" x14ac:dyDescent="0.2">
      <c r="A39" s="62"/>
      <c r="B39" s="27"/>
      <c r="C39" s="9">
        <f t="shared" si="1"/>
        <v>0</v>
      </c>
      <c r="D39" s="6"/>
      <c r="E39" s="7" t="str">
        <f t="shared" si="2"/>
        <v/>
      </c>
      <c r="F39" s="8" t="str">
        <f t="shared" si="3"/>
        <v/>
      </c>
      <c r="G39" s="7" t="str">
        <f t="shared" si="4"/>
        <v/>
      </c>
      <c r="H39" s="7" t="str">
        <f t="shared" si="11"/>
        <v/>
      </c>
      <c r="I39" s="40"/>
      <c r="J39" s="41"/>
      <c r="K39" s="7" t="str">
        <f t="shared" si="5"/>
        <v/>
      </c>
      <c r="L39" s="9" t="str">
        <f t="shared" si="6"/>
        <v/>
      </c>
      <c r="M39" s="9" t="str">
        <f t="shared" si="7"/>
        <v/>
      </c>
      <c r="N39" s="1"/>
      <c r="O39" s="32" t="str">
        <f t="shared" si="8"/>
        <v/>
      </c>
      <c r="P39" s="32" t="str">
        <f t="shared" si="12"/>
        <v/>
      </c>
      <c r="Q39" s="9" t="str">
        <f t="shared" si="9"/>
        <v/>
      </c>
      <c r="R39" s="63" t="str">
        <f t="shared" si="10"/>
        <v/>
      </c>
    </row>
    <row r="40" spans="1:18" x14ac:dyDescent="0.2">
      <c r="A40" s="62"/>
      <c r="B40" s="27"/>
      <c r="C40" s="9">
        <f t="shared" si="1"/>
        <v>0</v>
      </c>
      <c r="D40" s="6"/>
      <c r="E40" s="7" t="str">
        <f t="shared" si="2"/>
        <v/>
      </c>
      <c r="F40" s="8" t="str">
        <f t="shared" si="3"/>
        <v/>
      </c>
      <c r="G40" s="7" t="str">
        <f t="shared" si="4"/>
        <v/>
      </c>
      <c r="H40" s="7" t="str">
        <f t="shared" si="11"/>
        <v/>
      </c>
      <c r="I40" s="40"/>
      <c r="J40" s="41"/>
      <c r="K40" s="7" t="str">
        <f t="shared" si="5"/>
        <v/>
      </c>
      <c r="L40" s="9" t="str">
        <f t="shared" si="6"/>
        <v/>
      </c>
      <c r="M40" s="9" t="str">
        <f t="shared" si="7"/>
        <v/>
      </c>
      <c r="N40" s="1"/>
      <c r="O40" s="32" t="str">
        <f t="shared" si="8"/>
        <v/>
      </c>
      <c r="P40" s="32" t="str">
        <f t="shared" si="12"/>
        <v/>
      </c>
      <c r="Q40" s="9" t="str">
        <f t="shared" si="9"/>
        <v/>
      </c>
      <c r="R40" s="63" t="str">
        <f t="shared" si="10"/>
        <v/>
      </c>
    </row>
    <row r="41" spans="1:18" x14ac:dyDescent="0.2">
      <c r="A41" s="62"/>
      <c r="B41" s="27"/>
      <c r="C41" s="9">
        <f t="shared" si="1"/>
        <v>0</v>
      </c>
      <c r="D41" s="6"/>
      <c r="E41" s="7" t="str">
        <f t="shared" si="2"/>
        <v/>
      </c>
      <c r="F41" s="8" t="str">
        <f t="shared" si="3"/>
        <v/>
      </c>
      <c r="G41" s="7" t="str">
        <f t="shared" si="4"/>
        <v/>
      </c>
      <c r="H41" s="7" t="str">
        <f t="shared" si="11"/>
        <v/>
      </c>
      <c r="I41" s="40"/>
      <c r="J41" s="41"/>
      <c r="K41" s="7" t="str">
        <f t="shared" si="5"/>
        <v/>
      </c>
      <c r="L41" s="9" t="str">
        <f t="shared" si="6"/>
        <v/>
      </c>
      <c r="M41" s="9" t="str">
        <f t="shared" si="7"/>
        <v/>
      </c>
      <c r="N41" s="1"/>
      <c r="O41" s="32" t="str">
        <f t="shared" si="8"/>
        <v/>
      </c>
      <c r="P41" s="32" t="str">
        <f t="shared" si="12"/>
        <v/>
      </c>
      <c r="Q41" s="9" t="str">
        <f t="shared" si="9"/>
        <v/>
      </c>
      <c r="R41" s="63" t="str">
        <f t="shared" si="10"/>
        <v/>
      </c>
    </row>
    <row r="42" spans="1:18" x14ac:dyDescent="0.2">
      <c r="A42" s="62"/>
      <c r="B42" s="27"/>
      <c r="C42" s="9">
        <f t="shared" si="1"/>
        <v>0</v>
      </c>
      <c r="D42" s="6"/>
      <c r="E42" s="7" t="str">
        <f t="shared" si="2"/>
        <v/>
      </c>
      <c r="F42" s="8" t="str">
        <f t="shared" si="3"/>
        <v/>
      </c>
      <c r="G42" s="7" t="str">
        <f t="shared" si="4"/>
        <v/>
      </c>
      <c r="H42" s="7" t="str">
        <f t="shared" si="11"/>
        <v/>
      </c>
      <c r="I42" s="40"/>
      <c r="J42" s="41"/>
      <c r="K42" s="7" t="str">
        <f t="shared" si="5"/>
        <v/>
      </c>
      <c r="L42" s="9" t="str">
        <f t="shared" si="6"/>
        <v/>
      </c>
      <c r="M42" s="9" t="str">
        <f t="shared" si="7"/>
        <v/>
      </c>
      <c r="N42" s="1"/>
      <c r="O42" s="32" t="str">
        <f t="shared" si="8"/>
        <v/>
      </c>
      <c r="P42" s="32" t="str">
        <f t="shared" si="12"/>
        <v/>
      </c>
      <c r="Q42" s="9" t="str">
        <f t="shared" si="9"/>
        <v/>
      </c>
      <c r="R42" s="63" t="str">
        <f t="shared" si="10"/>
        <v/>
      </c>
    </row>
    <row r="43" spans="1:18" x14ac:dyDescent="0.2">
      <c r="A43" s="62"/>
      <c r="B43" s="27"/>
      <c r="C43" s="9">
        <f t="shared" si="1"/>
        <v>0</v>
      </c>
      <c r="D43" s="6"/>
      <c r="E43" s="7" t="str">
        <f t="shared" si="2"/>
        <v/>
      </c>
      <c r="F43" s="8" t="str">
        <f t="shared" si="3"/>
        <v/>
      </c>
      <c r="G43" s="7" t="str">
        <f t="shared" si="4"/>
        <v/>
      </c>
      <c r="H43" s="7" t="str">
        <f t="shared" si="11"/>
        <v/>
      </c>
      <c r="I43" s="40"/>
      <c r="J43" s="41"/>
      <c r="K43" s="7" t="str">
        <f t="shared" si="5"/>
        <v/>
      </c>
      <c r="L43" s="9" t="str">
        <f t="shared" si="6"/>
        <v/>
      </c>
      <c r="M43" s="9" t="str">
        <f t="shared" si="7"/>
        <v/>
      </c>
      <c r="N43" s="1"/>
      <c r="O43" s="32" t="str">
        <f t="shared" si="8"/>
        <v/>
      </c>
      <c r="P43" s="32" t="str">
        <f t="shared" si="12"/>
        <v/>
      </c>
      <c r="Q43" s="9" t="str">
        <f t="shared" si="9"/>
        <v/>
      </c>
      <c r="R43" s="63" t="str">
        <f t="shared" si="10"/>
        <v/>
      </c>
    </row>
    <row r="44" spans="1:18" x14ac:dyDescent="0.2">
      <c r="A44" s="62"/>
      <c r="B44" s="27"/>
      <c r="C44" s="9">
        <f t="shared" si="1"/>
        <v>0</v>
      </c>
      <c r="D44" s="6"/>
      <c r="E44" s="7" t="str">
        <f t="shared" si="2"/>
        <v/>
      </c>
      <c r="F44" s="8" t="str">
        <f t="shared" si="3"/>
        <v/>
      </c>
      <c r="G44" s="7" t="str">
        <f t="shared" si="4"/>
        <v/>
      </c>
      <c r="H44" s="7" t="str">
        <f t="shared" si="11"/>
        <v/>
      </c>
      <c r="I44" s="40"/>
      <c r="J44" s="41"/>
      <c r="K44" s="7" t="str">
        <f t="shared" si="5"/>
        <v/>
      </c>
      <c r="L44" s="9" t="str">
        <f t="shared" si="6"/>
        <v/>
      </c>
      <c r="M44" s="9" t="str">
        <f t="shared" si="7"/>
        <v/>
      </c>
      <c r="N44" s="1"/>
      <c r="O44" s="32" t="str">
        <f t="shared" si="8"/>
        <v/>
      </c>
      <c r="P44" s="32" t="str">
        <f t="shared" si="12"/>
        <v/>
      </c>
      <c r="Q44" s="9" t="str">
        <f t="shared" si="9"/>
        <v/>
      </c>
      <c r="R44" s="63" t="str">
        <f t="shared" si="10"/>
        <v/>
      </c>
    </row>
    <row r="45" spans="1:18" x14ac:dyDescent="0.2">
      <c r="A45" s="62"/>
      <c r="B45" s="27"/>
      <c r="C45" s="9">
        <f t="shared" si="1"/>
        <v>0</v>
      </c>
      <c r="D45" s="6"/>
      <c r="E45" s="7" t="str">
        <f t="shared" si="2"/>
        <v/>
      </c>
      <c r="F45" s="8" t="str">
        <f t="shared" si="3"/>
        <v/>
      </c>
      <c r="G45" s="7" t="str">
        <f t="shared" si="4"/>
        <v/>
      </c>
      <c r="H45" s="7" t="str">
        <f t="shared" si="11"/>
        <v/>
      </c>
      <c r="I45" s="40"/>
      <c r="J45" s="41"/>
      <c r="K45" s="7" t="str">
        <f t="shared" si="5"/>
        <v/>
      </c>
      <c r="L45" s="9" t="str">
        <f t="shared" si="6"/>
        <v/>
      </c>
      <c r="M45" s="9" t="str">
        <f t="shared" si="7"/>
        <v/>
      </c>
      <c r="N45" s="1"/>
      <c r="O45" s="32" t="str">
        <f t="shared" si="8"/>
        <v/>
      </c>
      <c r="P45" s="32" t="str">
        <f t="shared" si="12"/>
        <v/>
      </c>
      <c r="Q45" s="9" t="str">
        <f t="shared" si="9"/>
        <v/>
      </c>
      <c r="R45" s="63" t="str">
        <f t="shared" si="10"/>
        <v/>
      </c>
    </row>
    <row r="46" spans="1:18" x14ac:dyDescent="0.2">
      <c r="A46" s="62"/>
      <c r="B46" s="27"/>
      <c r="C46" s="9">
        <f t="shared" si="1"/>
        <v>0</v>
      </c>
      <c r="D46" s="6"/>
      <c r="E46" s="7" t="str">
        <f t="shared" si="2"/>
        <v/>
      </c>
      <c r="F46" s="8" t="str">
        <f t="shared" si="3"/>
        <v/>
      </c>
      <c r="G46" s="7" t="str">
        <f t="shared" si="4"/>
        <v/>
      </c>
      <c r="H46" s="7" t="str">
        <f t="shared" si="11"/>
        <v/>
      </c>
      <c r="I46" s="40"/>
      <c r="J46" s="41"/>
      <c r="K46" s="7" t="str">
        <f t="shared" si="5"/>
        <v/>
      </c>
      <c r="L46" s="9" t="str">
        <f t="shared" si="6"/>
        <v/>
      </c>
      <c r="M46" s="9" t="str">
        <f t="shared" si="7"/>
        <v/>
      </c>
      <c r="N46" s="1"/>
      <c r="O46" s="32" t="str">
        <f t="shared" si="8"/>
        <v/>
      </c>
      <c r="P46" s="32" t="str">
        <f t="shared" si="12"/>
        <v/>
      </c>
      <c r="Q46" s="9" t="str">
        <f t="shared" si="9"/>
        <v/>
      </c>
      <c r="R46" s="63" t="str">
        <f t="shared" si="10"/>
        <v/>
      </c>
    </row>
    <row r="47" spans="1:18" x14ac:dyDescent="0.2">
      <c r="A47" s="62"/>
      <c r="B47" s="27"/>
      <c r="C47" s="9">
        <f t="shared" si="1"/>
        <v>0</v>
      </c>
      <c r="D47" s="6"/>
      <c r="E47" s="7" t="str">
        <f t="shared" si="2"/>
        <v/>
      </c>
      <c r="F47" s="8" t="str">
        <f t="shared" si="3"/>
        <v/>
      </c>
      <c r="G47" s="7" t="str">
        <f t="shared" si="4"/>
        <v/>
      </c>
      <c r="H47" s="7" t="str">
        <f t="shared" si="11"/>
        <v/>
      </c>
      <c r="I47" s="40"/>
      <c r="J47" s="41"/>
      <c r="K47" s="7" t="str">
        <f t="shared" si="5"/>
        <v/>
      </c>
      <c r="L47" s="9" t="str">
        <f t="shared" si="6"/>
        <v/>
      </c>
      <c r="M47" s="9" t="str">
        <f t="shared" si="7"/>
        <v/>
      </c>
      <c r="N47" s="1"/>
      <c r="O47" s="32" t="str">
        <f t="shared" si="8"/>
        <v/>
      </c>
      <c r="P47" s="32" t="str">
        <f t="shared" si="12"/>
        <v/>
      </c>
      <c r="Q47" s="9" t="str">
        <f t="shared" si="9"/>
        <v/>
      </c>
      <c r="R47" s="63" t="str">
        <f t="shared" si="10"/>
        <v/>
      </c>
    </row>
    <row r="48" spans="1:18" x14ac:dyDescent="0.2">
      <c r="A48" s="62"/>
      <c r="B48" s="27"/>
      <c r="C48" s="9">
        <f t="shared" si="1"/>
        <v>0</v>
      </c>
      <c r="D48" s="6"/>
      <c r="E48" s="7" t="str">
        <f t="shared" si="2"/>
        <v/>
      </c>
      <c r="F48" s="8" t="str">
        <f t="shared" si="3"/>
        <v/>
      </c>
      <c r="G48" s="7" t="str">
        <f t="shared" si="4"/>
        <v/>
      </c>
      <c r="H48" s="7" t="str">
        <f t="shared" si="11"/>
        <v/>
      </c>
      <c r="I48" s="40"/>
      <c r="J48" s="41"/>
      <c r="K48" s="7" t="str">
        <f t="shared" si="5"/>
        <v/>
      </c>
      <c r="L48" s="9" t="str">
        <f t="shared" si="6"/>
        <v/>
      </c>
      <c r="M48" s="9" t="str">
        <f t="shared" si="7"/>
        <v/>
      </c>
      <c r="N48" s="1"/>
      <c r="O48" s="32" t="str">
        <f t="shared" si="8"/>
        <v/>
      </c>
      <c r="P48" s="32" t="str">
        <f t="shared" si="12"/>
        <v/>
      </c>
      <c r="Q48" s="9" t="str">
        <f t="shared" si="9"/>
        <v/>
      </c>
      <c r="R48" s="63" t="str">
        <f t="shared" si="10"/>
        <v/>
      </c>
    </row>
    <row r="49" spans="1:18" x14ac:dyDescent="0.2">
      <c r="A49" s="62"/>
      <c r="B49" s="27"/>
      <c r="C49" s="9">
        <f t="shared" si="1"/>
        <v>0</v>
      </c>
      <c r="D49" s="6"/>
      <c r="E49" s="7" t="str">
        <f t="shared" si="2"/>
        <v/>
      </c>
      <c r="F49" s="8" t="str">
        <f t="shared" si="3"/>
        <v/>
      </c>
      <c r="G49" s="7" t="str">
        <f t="shared" si="4"/>
        <v/>
      </c>
      <c r="H49" s="7" t="str">
        <f t="shared" si="11"/>
        <v/>
      </c>
      <c r="I49" s="40"/>
      <c r="J49" s="41"/>
      <c r="K49" s="7" t="str">
        <f t="shared" si="5"/>
        <v/>
      </c>
      <c r="L49" s="9" t="str">
        <f t="shared" si="6"/>
        <v/>
      </c>
      <c r="M49" s="9" t="str">
        <f t="shared" si="7"/>
        <v/>
      </c>
      <c r="N49" s="1"/>
      <c r="O49" s="32" t="str">
        <f t="shared" si="8"/>
        <v/>
      </c>
      <c r="P49" s="32" t="str">
        <f t="shared" si="12"/>
        <v/>
      </c>
      <c r="Q49" s="9" t="str">
        <f t="shared" si="9"/>
        <v/>
      </c>
      <c r="R49" s="63" t="str">
        <f t="shared" si="10"/>
        <v/>
      </c>
    </row>
    <row r="50" spans="1:18" x14ac:dyDescent="0.2">
      <c r="A50" s="62"/>
      <c r="B50" s="27"/>
      <c r="C50" s="9">
        <f t="shared" si="1"/>
        <v>0</v>
      </c>
      <c r="D50" s="6"/>
      <c r="E50" s="7" t="str">
        <f t="shared" si="2"/>
        <v/>
      </c>
      <c r="F50" s="8" t="str">
        <f t="shared" si="3"/>
        <v/>
      </c>
      <c r="G50" s="7" t="str">
        <f t="shared" si="4"/>
        <v/>
      </c>
      <c r="H50" s="7" t="str">
        <f t="shared" si="11"/>
        <v/>
      </c>
      <c r="I50" s="40"/>
      <c r="J50" s="41"/>
      <c r="K50" s="7" t="str">
        <f t="shared" si="5"/>
        <v/>
      </c>
      <c r="L50" s="9" t="str">
        <f t="shared" si="6"/>
        <v/>
      </c>
      <c r="M50" s="9" t="str">
        <f t="shared" si="7"/>
        <v/>
      </c>
      <c r="N50" s="1"/>
      <c r="O50" s="32" t="str">
        <f t="shared" si="8"/>
        <v/>
      </c>
      <c r="P50" s="32" t="str">
        <f t="shared" si="12"/>
        <v/>
      </c>
      <c r="Q50" s="9" t="str">
        <f t="shared" si="9"/>
        <v/>
      </c>
      <c r="R50" s="63" t="str">
        <f t="shared" si="10"/>
        <v/>
      </c>
    </row>
    <row r="51" spans="1:18" x14ac:dyDescent="0.2">
      <c r="A51" s="62"/>
      <c r="B51" s="27"/>
      <c r="C51" s="9">
        <f t="shared" si="1"/>
        <v>0</v>
      </c>
      <c r="D51" s="6"/>
      <c r="E51" s="7" t="str">
        <f t="shared" si="2"/>
        <v/>
      </c>
      <c r="F51" s="8" t="str">
        <f t="shared" si="3"/>
        <v/>
      </c>
      <c r="G51" s="7" t="str">
        <f t="shared" si="4"/>
        <v/>
      </c>
      <c r="H51" s="7" t="str">
        <f t="shared" si="11"/>
        <v/>
      </c>
      <c r="I51" s="40"/>
      <c r="J51" s="41"/>
      <c r="K51" s="7" t="str">
        <f t="shared" si="5"/>
        <v/>
      </c>
      <c r="L51" s="9" t="str">
        <f t="shared" si="6"/>
        <v/>
      </c>
      <c r="M51" s="9" t="str">
        <f t="shared" si="7"/>
        <v/>
      </c>
      <c r="N51" s="1"/>
      <c r="O51" s="32" t="str">
        <f t="shared" si="8"/>
        <v/>
      </c>
      <c r="P51" s="32" t="str">
        <f t="shared" si="12"/>
        <v/>
      </c>
      <c r="Q51" s="9" t="str">
        <f t="shared" si="9"/>
        <v/>
      </c>
      <c r="R51" s="63" t="str">
        <f t="shared" si="10"/>
        <v/>
      </c>
    </row>
    <row r="52" spans="1:18" x14ac:dyDescent="0.2">
      <c r="A52" s="62"/>
      <c r="B52" s="27"/>
      <c r="C52" s="9">
        <f t="shared" si="1"/>
        <v>0</v>
      </c>
      <c r="D52" s="6"/>
      <c r="E52" s="7" t="str">
        <f t="shared" si="2"/>
        <v/>
      </c>
      <c r="F52" s="8" t="str">
        <f t="shared" si="3"/>
        <v/>
      </c>
      <c r="G52" s="7" t="str">
        <f t="shared" si="4"/>
        <v/>
      </c>
      <c r="H52" s="7" t="str">
        <f t="shared" si="11"/>
        <v/>
      </c>
      <c r="I52" s="40"/>
      <c r="J52" s="41"/>
      <c r="K52" s="7" t="str">
        <f t="shared" si="5"/>
        <v/>
      </c>
      <c r="L52" s="9" t="str">
        <f t="shared" si="6"/>
        <v/>
      </c>
      <c r="M52" s="9" t="str">
        <f t="shared" si="7"/>
        <v/>
      </c>
      <c r="N52" s="1"/>
      <c r="O52" s="32" t="str">
        <f t="shared" si="8"/>
        <v/>
      </c>
      <c r="P52" s="32" t="str">
        <f t="shared" si="12"/>
        <v/>
      </c>
      <c r="Q52" s="9" t="str">
        <f t="shared" si="9"/>
        <v/>
      </c>
      <c r="R52" s="63" t="str">
        <f t="shared" si="10"/>
        <v/>
      </c>
    </row>
    <row r="53" spans="1:18" x14ac:dyDescent="0.2">
      <c r="A53" s="62"/>
      <c r="B53" s="27"/>
      <c r="C53" s="9">
        <f t="shared" si="1"/>
        <v>0</v>
      </c>
      <c r="D53" s="6"/>
      <c r="E53" s="7" t="str">
        <f t="shared" si="2"/>
        <v/>
      </c>
      <c r="F53" s="8" t="str">
        <f t="shared" si="3"/>
        <v/>
      </c>
      <c r="G53" s="7" t="str">
        <f t="shared" si="4"/>
        <v/>
      </c>
      <c r="H53" s="7" t="str">
        <f t="shared" si="11"/>
        <v/>
      </c>
      <c r="I53" s="40"/>
      <c r="J53" s="41"/>
      <c r="K53" s="7" t="str">
        <f t="shared" si="5"/>
        <v/>
      </c>
      <c r="L53" s="9" t="str">
        <f t="shared" si="6"/>
        <v/>
      </c>
      <c r="M53" s="9" t="str">
        <f t="shared" si="7"/>
        <v/>
      </c>
      <c r="N53" s="1"/>
      <c r="O53" s="32" t="str">
        <f t="shared" si="8"/>
        <v/>
      </c>
      <c r="P53" s="32" t="str">
        <f t="shared" si="12"/>
        <v/>
      </c>
      <c r="Q53" s="9" t="str">
        <f t="shared" si="9"/>
        <v/>
      </c>
      <c r="R53" s="63" t="str">
        <f t="shared" si="10"/>
        <v/>
      </c>
    </row>
    <row r="54" spans="1:18" x14ac:dyDescent="0.2">
      <c r="A54" s="62"/>
      <c r="B54" s="27"/>
      <c r="C54" s="9">
        <f t="shared" si="1"/>
        <v>0</v>
      </c>
      <c r="D54" s="6"/>
      <c r="E54" s="7" t="str">
        <f t="shared" si="2"/>
        <v/>
      </c>
      <c r="F54" s="8" t="str">
        <f t="shared" si="3"/>
        <v/>
      </c>
      <c r="G54" s="7" t="str">
        <f t="shared" si="4"/>
        <v/>
      </c>
      <c r="H54" s="7" t="str">
        <f t="shared" si="11"/>
        <v/>
      </c>
      <c r="I54" s="40"/>
      <c r="J54" s="41"/>
      <c r="K54" s="7" t="str">
        <f t="shared" si="5"/>
        <v/>
      </c>
      <c r="L54" s="9" t="str">
        <f t="shared" si="6"/>
        <v/>
      </c>
      <c r="M54" s="9" t="str">
        <f t="shared" si="7"/>
        <v/>
      </c>
      <c r="N54" s="1"/>
      <c r="O54" s="32" t="str">
        <f t="shared" si="8"/>
        <v/>
      </c>
      <c r="P54" s="32" t="str">
        <f t="shared" si="12"/>
        <v/>
      </c>
      <c r="Q54" s="9" t="str">
        <f t="shared" si="9"/>
        <v/>
      </c>
      <c r="R54" s="63" t="str">
        <f t="shared" si="10"/>
        <v/>
      </c>
    </row>
    <row r="55" spans="1:18" x14ac:dyDescent="0.2">
      <c r="A55" s="62"/>
      <c r="B55" s="27"/>
      <c r="C55" s="9">
        <f t="shared" si="1"/>
        <v>0</v>
      </c>
      <c r="D55" s="6"/>
      <c r="E55" s="7" t="str">
        <f t="shared" si="2"/>
        <v/>
      </c>
      <c r="F55" s="8" t="str">
        <f t="shared" si="3"/>
        <v/>
      </c>
      <c r="G55" s="7" t="str">
        <f t="shared" si="4"/>
        <v/>
      </c>
      <c r="H55" s="7" t="str">
        <f t="shared" si="11"/>
        <v/>
      </c>
      <c r="I55" s="40"/>
      <c r="J55" s="41"/>
      <c r="K55" s="7" t="str">
        <f t="shared" si="5"/>
        <v/>
      </c>
      <c r="L55" s="9" t="str">
        <f t="shared" si="6"/>
        <v/>
      </c>
      <c r="M55" s="9" t="str">
        <f t="shared" si="7"/>
        <v/>
      </c>
      <c r="N55" s="1"/>
      <c r="O55" s="32" t="str">
        <f t="shared" si="8"/>
        <v/>
      </c>
      <c r="P55" s="32" t="str">
        <f t="shared" si="12"/>
        <v/>
      </c>
      <c r="Q55" s="9" t="str">
        <f t="shared" si="9"/>
        <v/>
      </c>
      <c r="R55" s="63" t="str">
        <f t="shared" si="10"/>
        <v/>
      </c>
    </row>
    <row r="56" spans="1:18" x14ac:dyDescent="0.2">
      <c r="A56" s="62"/>
      <c r="B56" s="27"/>
      <c r="C56" s="9">
        <f t="shared" si="1"/>
        <v>0</v>
      </c>
      <c r="D56" s="6"/>
      <c r="E56" s="7" t="str">
        <f t="shared" si="2"/>
        <v/>
      </c>
      <c r="F56" s="8" t="str">
        <f t="shared" si="3"/>
        <v/>
      </c>
      <c r="G56" s="7" t="str">
        <f t="shared" si="4"/>
        <v/>
      </c>
      <c r="H56" s="7" t="str">
        <f t="shared" si="11"/>
        <v/>
      </c>
      <c r="I56" s="40"/>
      <c r="J56" s="41"/>
      <c r="K56" s="7" t="str">
        <f t="shared" si="5"/>
        <v/>
      </c>
      <c r="L56" s="9" t="str">
        <f t="shared" si="6"/>
        <v/>
      </c>
      <c r="M56" s="9" t="str">
        <f t="shared" si="7"/>
        <v/>
      </c>
      <c r="N56" s="1"/>
      <c r="O56" s="32" t="str">
        <f t="shared" si="8"/>
        <v/>
      </c>
      <c r="P56" s="32" t="str">
        <f t="shared" si="12"/>
        <v/>
      </c>
      <c r="Q56" s="9" t="str">
        <f t="shared" si="9"/>
        <v/>
      </c>
      <c r="R56" s="63" t="str">
        <f t="shared" si="10"/>
        <v/>
      </c>
    </row>
    <row r="57" spans="1:18" x14ac:dyDescent="0.2">
      <c r="A57" s="62"/>
      <c r="B57" s="27"/>
      <c r="C57" s="9">
        <f t="shared" si="1"/>
        <v>0</v>
      </c>
      <c r="D57" s="6"/>
      <c r="E57" s="7" t="str">
        <f t="shared" si="2"/>
        <v/>
      </c>
      <c r="F57" s="8" t="str">
        <f t="shared" si="3"/>
        <v/>
      </c>
      <c r="G57" s="7" t="str">
        <f t="shared" si="4"/>
        <v/>
      </c>
      <c r="H57" s="7" t="str">
        <f t="shared" si="11"/>
        <v/>
      </c>
      <c r="I57" s="40"/>
      <c r="J57" s="41"/>
      <c r="K57" s="7" t="str">
        <f t="shared" si="5"/>
        <v/>
      </c>
      <c r="L57" s="9" t="str">
        <f t="shared" si="6"/>
        <v/>
      </c>
      <c r="M57" s="9" t="str">
        <f t="shared" si="7"/>
        <v/>
      </c>
      <c r="N57" s="1"/>
      <c r="O57" s="32" t="str">
        <f t="shared" si="8"/>
        <v/>
      </c>
      <c r="P57" s="32" t="str">
        <f t="shared" si="12"/>
        <v/>
      </c>
      <c r="Q57" s="9" t="str">
        <f t="shared" si="9"/>
        <v/>
      </c>
      <c r="R57" s="63" t="str">
        <f t="shared" si="10"/>
        <v/>
      </c>
    </row>
    <row r="58" spans="1:18" x14ac:dyDescent="0.2">
      <c r="A58" s="62"/>
      <c r="B58" s="27"/>
      <c r="C58" s="9">
        <f t="shared" si="1"/>
        <v>0</v>
      </c>
      <c r="D58" s="6"/>
      <c r="E58" s="7" t="str">
        <f t="shared" si="2"/>
        <v/>
      </c>
      <c r="F58" s="8" t="str">
        <f t="shared" si="3"/>
        <v/>
      </c>
      <c r="G58" s="7" t="str">
        <f t="shared" si="4"/>
        <v/>
      </c>
      <c r="H58" s="7" t="str">
        <f t="shared" si="11"/>
        <v/>
      </c>
      <c r="I58" s="40"/>
      <c r="J58" s="41"/>
      <c r="K58" s="7" t="str">
        <f t="shared" si="5"/>
        <v/>
      </c>
      <c r="L58" s="9" t="str">
        <f t="shared" si="6"/>
        <v/>
      </c>
      <c r="M58" s="9" t="str">
        <f t="shared" si="7"/>
        <v/>
      </c>
      <c r="N58" s="1"/>
      <c r="O58" s="32" t="str">
        <f t="shared" si="8"/>
        <v/>
      </c>
      <c r="P58" s="32" t="str">
        <f t="shared" si="12"/>
        <v/>
      </c>
      <c r="Q58" s="9" t="str">
        <f t="shared" si="9"/>
        <v/>
      </c>
      <c r="R58" s="63" t="str">
        <f t="shared" si="10"/>
        <v/>
      </c>
    </row>
    <row r="59" spans="1:18" x14ac:dyDescent="0.2">
      <c r="A59" s="62"/>
      <c r="B59" s="27"/>
      <c r="C59" s="9">
        <f t="shared" si="1"/>
        <v>0</v>
      </c>
      <c r="D59" s="6"/>
      <c r="E59" s="7" t="str">
        <f t="shared" si="2"/>
        <v/>
      </c>
      <c r="F59" s="8" t="str">
        <f t="shared" si="3"/>
        <v/>
      </c>
      <c r="G59" s="7" t="str">
        <f t="shared" si="4"/>
        <v/>
      </c>
      <c r="H59" s="7" t="str">
        <f t="shared" si="11"/>
        <v/>
      </c>
      <c r="I59" s="40"/>
      <c r="J59" s="41"/>
      <c r="K59" s="7" t="str">
        <f t="shared" si="5"/>
        <v/>
      </c>
      <c r="L59" s="9" t="str">
        <f t="shared" si="6"/>
        <v/>
      </c>
      <c r="M59" s="9" t="str">
        <f t="shared" si="7"/>
        <v/>
      </c>
      <c r="N59" s="1"/>
      <c r="O59" s="32" t="str">
        <f t="shared" si="8"/>
        <v/>
      </c>
      <c r="P59" s="32" t="str">
        <f t="shared" si="12"/>
        <v/>
      </c>
      <c r="Q59" s="9" t="str">
        <f t="shared" si="9"/>
        <v/>
      </c>
      <c r="R59" s="63" t="str">
        <f t="shared" si="10"/>
        <v/>
      </c>
    </row>
    <row r="60" spans="1:18" x14ac:dyDescent="0.2">
      <c r="A60" s="62"/>
      <c r="B60" s="27"/>
      <c r="C60" s="9">
        <f t="shared" si="1"/>
        <v>0</v>
      </c>
      <c r="D60" s="6"/>
      <c r="E60" s="7" t="str">
        <f t="shared" si="2"/>
        <v/>
      </c>
      <c r="F60" s="8" t="str">
        <f t="shared" si="3"/>
        <v/>
      </c>
      <c r="G60" s="7" t="str">
        <f t="shared" si="4"/>
        <v/>
      </c>
      <c r="H60" s="7" t="str">
        <f t="shared" si="11"/>
        <v/>
      </c>
      <c r="I60" s="40"/>
      <c r="J60" s="41"/>
      <c r="K60" s="7" t="str">
        <f t="shared" si="5"/>
        <v/>
      </c>
      <c r="L60" s="9" t="str">
        <f t="shared" si="6"/>
        <v/>
      </c>
      <c r="M60" s="9" t="str">
        <f t="shared" si="7"/>
        <v/>
      </c>
      <c r="N60" s="1"/>
      <c r="O60" s="32" t="str">
        <f t="shared" si="8"/>
        <v/>
      </c>
      <c r="P60" s="32" t="str">
        <f t="shared" si="12"/>
        <v/>
      </c>
      <c r="Q60" s="9" t="str">
        <f t="shared" si="9"/>
        <v/>
      </c>
      <c r="R60" s="63" t="str">
        <f t="shared" si="10"/>
        <v/>
      </c>
    </row>
    <row r="61" spans="1:18" x14ac:dyDescent="0.2">
      <c r="A61" s="62"/>
      <c r="B61" s="27"/>
      <c r="C61" s="9">
        <f t="shared" si="1"/>
        <v>0</v>
      </c>
      <c r="D61" s="6"/>
      <c r="E61" s="7" t="str">
        <f t="shared" si="2"/>
        <v/>
      </c>
      <c r="F61" s="8" t="str">
        <f t="shared" si="3"/>
        <v/>
      </c>
      <c r="G61" s="7" t="str">
        <f t="shared" si="4"/>
        <v/>
      </c>
      <c r="H61" s="7" t="str">
        <f t="shared" si="11"/>
        <v/>
      </c>
      <c r="I61" s="40"/>
      <c r="J61" s="41"/>
      <c r="K61" s="7" t="str">
        <f t="shared" si="5"/>
        <v/>
      </c>
      <c r="L61" s="9" t="str">
        <f t="shared" si="6"/>
        <v/>
      </c>
      <c r="M61" s="9" t="str">
        <f t="shared" si="7"/>
        <v/>
      </c>
      <c r="N61" s="1"/>
      <c r="O61" s="32" t="str">
        <f t="shared" si="8"/>
        <v/>
      </c>
      <c r="P61" s="32" t="str">
        <f t="shared" si="12"/>
        <v/>
      </c>
      <c r="Q61" s="9" t="str">
        <f t="shared" si="9"/>
        <v/>
      </c>
      <c r="R61" s="63" t="str">
        <f t="shared" si="10"/>
        <v/>
      </c>
    </row>
    <row r="62" spans="1:18" x14ac:dyDescent="0.2">
      <c r="A62" s="62"/>
      <c r="B62" s="27"/>
      <c r="C62" s="9">
        <f t="shared" si="1"/>
        <v>0</v>
      </c>
      <c r="D62" s="6"/>
      <c r="E62" s="7" t="str">
        <f t="shared" si="2"/>
        <v/>
      </c>
      <c r="F62" s="8" t="str">
        <f t="shared" si="3"/>
        <v/>
      </c>
      <c r="G62" s="7" t="str">
        <f t="shared" si="4"/>
        <v/>
      </c>
      <c r="H62" s="7" t="str">
        <f t="shared" si="11"/>
        <v/>
      </c>
      <c r="I62" s="40"/>
      <c r="J62" s="41"/>
      <c r="K62" s="7" t="str">
        <f t="shared" si="5"/>
        <v/>
      </c>
      <c r="L62" s="9" t="str">
        <f t="shared" si="6"/>
        <v/>
      </c>
      <c r="M62" s="9" t="str">
        <f t="shared" si="7"/>
        <v/>
      </c>
      <c r="N62" s="1"/>
      <c r="O62" s="32" t="str">
        <f t="shared" si="8"/>
        <v/>
      </c>
      <c r="P62" s="32" t="str">
        <f t="shared" si="12"/>
        <v/>
      </c>
      <c r="Q62" s="9" t="str">
        <f t="shared" si="9"/>
        <v/>
      </c>
      <c r="R62" s="63" t="str">
        <f t="shared" si="10"/>
        <v/>
      </c>
    </row>
    <row r="63" spans="1:18" x14ac:dyDescent="0.2">
      <c r="A63" s="62"/>
      <c r="B63" s="27"/>
      <c r="C63" s="9">
        <f t="shared" si="1"/>
        <v>0</v>
      </c>
      <c r="D63" s="6"/>
      <c r="E63" s="7" t="str">
        <f t="shared" si="2"/>
        <v/>
      </c>
      <c r="F63" s="8" t="str">
        <f t="shared" si="3"/>
        <v/>
      </c>
      <c r="G63" s="7" t="str">
        <f t="shared" si="4"/>
        <v/>
      </c>
      <c r="H63" s="7" t="str">
        <f t="shared" si="11"/>
        <v/>
      </c>
      <c r="I63" s="40"/>
      <c r="J63" s="41"/>
      <c r="K63" s="7" t="str">
        <f t="shared" si="5"/>
        <v/>
      </c>
      <c r="L63" s="9" t="str">
        <f t="shared" si="6"/>
        <v/>
      </c>
      <c r="M63" s="9" t="str">
        <f t="shared" si="7"/>
        <v/>
      </c>
      <c r="N63" s="1"/>
      <c r="O63" s="32" t="str">
        <f t="shared" si="8"/>
        <v/>
      </c>
      <c r="P63" s="32" t="str">
        <f t="shared" si="12"/>
        <v/>
      </c>
      <c r="Q63" s="9" t="str">
        <f t="shared" si="9"/>
        <v/>
      </c>
      <c r="R63" s="63" t="str">
        <f t="shared" si="10"/>
        <v/>
      </c>
    </row>
    <row r="64" spans="1:18" x14ac:dyDescent="0.2">
      <c r="A64" s="62"/>
      <c r="B64" s="27"/>
      <c r="C64" s="9">
        <f t="shared" si="1"/>
        <v>0</v>
      </c>
      <c r="D64" s="6"/>
      <c r="E64" s="7" t="str">
        <f t="shared" si="2"/>
        <v/>
      </c>
      <c r="F64" s="8" t="str">
        <f t="shared" si="3"/>
        <v/>
      </c>
      <c r="G64" s="7" t="str">
        <f t="shared" si="4"/>
        <v/>
      </c>
      <c r="H64" s="7" t="str">
        <f t="shared" si="11"/>
        <v/>
      </c>
      <c r="I64" s="40"/>
      <c r="J64" s="41"/>
      <c r="K64" s="7" t="str">
        <f t="shared" si="5"/>
        <v/>
      </c>
      <c r="L64" s="9" t="str">
        <f t="shared" si="6"/>
        <v/>
      </c>
      <c r="M64" s="9" t="str">
        <f t="shared" si="7"/>
        <v/>
      </c>
      <c r="N64" s="1"/>
      <c r="O64" s="32" t="str">
        <f t="shared" si="8"/>
        <v/>
      </c>
      <c r="P64" s="32" t="str">
        <f t="shared" si="12"/>
        <v/>
      </c>
      <c r="Q64" s="9" t="str">
        <f t="shared" si="9"/>
        <v/>
      </c>
      <c r="R64" s="63" t="str">
        <f t="shared" si="10"/>
        <v/>
      </c>
    </row>
    <row r="65" spans="1:18" x14ac:dyDescent="0.2">
      <c r="A65" s="64" t="s">
        <v>2</v>
      </c>
      <c r="B65" s="14">
        <f>$B$6-B66</f>
        <v>4.3730983999999999</v>
      </c>
      <c r="C65" s="9">
        <f>$B$65/$B$6</f>
        <v>0.21126079227053141</v>
      </c>
      <c r="D65" s="106"/>
      <c r="E65" s="76"/>
      <c r="F65" s="75"/>
      <c r="G65" s="35"/>
      <c r="H65" s="76"/>
      <c r="I65" s="35"/>
      <c r="J65" s="35"/>
      <c r="K65" s="35"/>
      <c r="L65" s="36"/>
      <c r="M65" s="10"/>
      <c r="N65" s="39"/>
      <c r="O65" s="36"/>
      <c r="P65" s="76"/>
      <c r="Q65" s="36"/>
      <c r="R65" s="65"/>
    </row>
    <row r="66" spans="1:18" ht="40.5" customHeight="1" x14ac:dyDescent="0.2">
      <c r="A66" s="131" t="s">
        <v>3</v>
      </c>
      <c r="B66" s="132">
        <f>IF(SUM(B9:B64)&gt;$B$6,"Erreur votre total dépasse les achats en poids",SUM(B9:B64))</f>
        <v>16.326901599999999</v>
      </c>
      <c r="C66" s="117">
        <f>SUM(C9:C64)</f>
        <v>0.78873920772946848</v>
      </c>
      <c r="D66" s="118"/>
      <c r="E66" s="119">
        <f>SUM(E9:E64)</f>
        <v>558.9135824</v>
      </c>
      <c r="F66" s="120"/>
      <c r="G66" s="121"/>
      <c r="H66" s="119">
        <f>SUM(H9:H64)</f>
        <v>220</v>
      </c>
      <c r="I66" s="122">
        <f>SUM(I9:I64)</f>
        <v>0</v>
      </c>
      <c r="J66" s="123"/>
      <c r="K66" s="119">
        <f>SUM(K9:K64)</f>
        <v>0</v>
      </c>
      <c r="L66" s="124"/>
      <c r="M66" s="125"/>
      <c r="N66" s="126"/>
      <c r="O66" s="127"/>
      <c r="P66" s="119">
        <f>SUM(P9:P64)</f>
        <v>558.94308943089447</v>
      </c>
      <c r="Q66" s="37"/>
      <c r="R66" s="66"/>
    </row>
    <row r="67" spans="1:18" x14ac:dyDescent="0.2">
      <c r="A67" s="67" t="s">
        <v>4</v>
      </c>
      <c r="B67" s="28">
        <f>B66+B65</f>
        <v>20.7</v>
      </c>
      <c r="C67" s="29">
        <f>C65+C66</f>
        <v>0.99999999999999989</v>
      </c>
      <c r="D67" s="107"/>
      <c r="E67" s="12"/>
      <c r="F67" s="12"/>
      <c r="G67" s="12"/>
      <c r="H67" s="12"/>
      <c r="I67" s="12"/>
      <c r="J67" s="12"/>
      <c r="K67" s="12"/>
      <c r="L67" s="38"/>
      <c r="M67" s="13"/>
      <c r="N67" s="39"/>
      <c r="O67" s="38"/>
      <c r="P67" s="11"/>
      <c r="Q67" s="38"/>
      <c r="R67" s="68"/>
    </row>
    <row r="68" spans="1:18" ht="15" customHeight="1" thickBot="1" x14ac:dyDescent="0.25">
      <c r="A68" s="2"/>
      <c r="B68" s="1"/>
      <c r="C68" s="1"/>
      <c r="D68" s="1"/>
      <c r="E68" s="1"/>
      <c r="F68" s="1"/>
      <c r="G68" s="1"/>
      <c r="H68" s="1"/>
      <c r="I68" s="1"/>
      <c r="J68" s="1"/>
      <c r="K68" s="1"/>
      <c r="L68" s="1"/>
      <c r="M68" s="1"/>
      <c r="N68" s="1"/>
      <c r="O68" s="1"/>
      <c r="P68" s="1"/>
      <c r="Q68" s="1"/>
      <c r="R68" s="57"/>
    </row>
    <row r="69" spans="1:18" ht="51.75" customHeight="1" thickBot="1" x14ac:dyDescent="0.25">
      <c r="A69" s="176" t="s">
        <v>66</v>
      </c>
      <c r="B69" s="177"/>
      <c r="C69" s="177"/>
      <c r="D69" s="177"/>
      <c r="E69" s="178"/>
      <c r="F69" s="59"/>
      <c r="G69" s="59"/>
      <c r="H69" s="59"/>
      <c r="I69" s="59"/>
      <c r="J69" s="59"/>
      <c r="K69" s="59"/>
      <c r="L69" s="59"/>
      <c r="M69" s="59"/>
      <c r="N69" s="176" t="s">
        <v>75</v>
      </c>
      <c r="O69" s="177"/>
      <c r="P69" s="177"/>
      <c r="Q69" s="177"/>
      <c r="R69" s="178"/>
    </row>
    <row r="70" spans="1:18" ht="83.25" customHeight="1" thickBot="1" x14ac:dyDescent="0.25">
      <c r="A70" s="82" t="s">
        <v>7</v>
      </c>
      <c r="B70" s="169" t="s">
        <v>8</v>
      </c>
      <c r="C70" s="170"/>
      <c r="D70" s="81" t="s">
        <v>93</v>
      </c>
      <c r="E70" s="81" t="s">
        <v>94</v>
      </c>
      <c r="F70" s="59"/>
      <c r="G70" s="59"/>
      <c r="H70" s="59"/>
      <c r="I70" s="59"/>
      <c r="J70" s="59"/>
      <c r="K70" s="59"/>
      <c r="L70" s="59"/>
      <c r="M70" s="59"/>
      <c r="N70" s="82" t="s">
        <v>7</v>
      </c>
      <c r="O70" s="83" t="s">
        <v>64</v>
      </c>
      <c r="P70" s="84">
        <f>O7</f>
        <v>0.60640000000000005</v>
      </c>
      <c r="Q70" s="85" t="s">
        <v>93</v>
      </c>
      <c r="R70" s="85" t="s">
        <v>94</v>
      </c>
    </row>
    <row r="71" spans="1:18" ht="30" customHeight="1" x14ac:dyDescent="0.2">
      <c r="A71" s="86" t="s">
        <v>9</v>
      </c>
      <c r="B71" s="167" t="s">
        <v>58</v>
      </c>
      <c r="C71" s="168"/>
      <c r="D71" s="187">
        <f>IF($B$66&gt;$B$6,"Erreur:le total des coupes en poids dépasse l'achat en poids",$B$6/$E$66)</f>
        <v>3.7036136984027607E-2</v>
      </c>
      <c r="E71" s="188"/>
      <c r="F71" s="59"/>
      <c r="G71" s="59"/>
      <c r="H71" s="59"/>
      <c r="I71" s="59"/>
      <c r="J71" s="59"/>
      <c r="K71" s="59"/>
      <c r="L71" s="59"/>
      <c r="M71" s="59"/>
      <c r="N71" s="87" t="s">
        <v>9</v>
      </c>
      <c r="O71" s="172" t="s">
        <v>60</v>
      </c>
      <c r="P71" s="173"/>
      <c r="Q71" s="174">
        <f>IF($B$66&gt;$B$6,"Erreur:le total des coupes en poids dépasse l'achat en poids",$B$6/$E$66)</f>
        <v>3.7036136984027607E-2</v>
      </c>
      <c r="R71" s="175"/>
    </row>
    <row r="72" spans="1:18" ht="30" customHeight="1" x14ac:dyDescent="0.2">
      <c r="A72" s="88" t="s">
        <v>47</v>
      </c>
      <c r="B72" s="179" t="s">
        <v>67</v>
      </c>
      <c r="C72" s="180"/>
      <c r="D72" s="53">
        <f>E66</f>
        <v>558.9135824</v>
      </c>
      <c r="E72" s="53">
        <f>D72-K66</f>
        <v>558.9135824</v>
      </c>
      <c r="F72" s="59"/>
      <c r="G72" s="59"/>
      <c r="H72" s="59"/>
      <c r="I72" s="59"/>
      <c r="J72" s="59"/>
      <c r="K72" s="59"/>
      <c r="L72" s="59"/>
      <c r="M72" s="59"/>
      <c r="N72" s="89" t="s">
        <v>47</v>
      </c>
      <c r="O72" s="179" t="s">
        <v>46</v>
      </c>
      <c r="P72" s="180"/>
      <c r="Q72" s="53">
        <f>P66</f>
        <v>558.94308943089447</v>
      </c>
      <c r="R72" s="69">
        <f>Q72-K66</f>
        <v>558.94308943089447</v>
      </c>
    </row>
    <row r="73" spans="1:18" ht="54.75" customHeight="1" x14ac:dyDescent="0.2">
      <c r="A73" s="90" t="s">
        <v>68</v>
      </c>
      <c r="B73" s="165" t="s">
        <v>27</v>
      </c>
      <c r="C73" s="166"/>
      <c r="D73" s="91">
        <f>$E$66-$H$66</f>
        <v>338.9135824</v>
      </c>
      <c r="E73" s="91">
        <f>$E$66-$H$66-$K$66</f>
        <v>338.9135824</v>
      </c>
      <c r="F73" s="59"/>
      <c r="G73" s="59"/>
      <c r="H73" s="59"/>
      <c r="I73" s="59"/>
      <c r="J73" s="59"/>
      <c r="K73" s="59"/>
      <c r="L73" s="92"/>
      <c r="M73" s="92"/>
      <c r="N73" s="115" t="s">
        <v>74</v>
      </c>
      <c r="O73" s="165" t="s">
        <v>26</v>
      </c>
      <c r="P73" s="166"/>
      <c r="Q73" s="91">
        <f>$P66-$H66</f>
        <v>338.94308943089447</v>
      </c>
      <c r="R73" s="93">
        <f>$P66-$H66-K66</f>
        <v>338.94308943089447</v>
      </c>
    </row>
    <row r="74" spans="1:18" ht="66.75" customHeight="1" x14ac:dyDescent="0.2">
      <c r="A74" s="90" t="s">
        <v>69</v>
      </c>
      <c r="B74" s="165" t="s">
        <v>70</v>
      </c>
      <c r="C74" s="166"/>
      <c r="D74" s="94">
        <f>$D$73/$E$66</f>
        <v>0.60637922045961001</v>
      </c>
      <c r="E74" s="94">
        <f>$E$73/$E$66</f>
        <v>0.60637922045961001</v>
      </c>
      <c r="F74" s="59"/>
      <c r="G74" s="59"/>
      <c r="H74" s="59"/>
      <c r="I74" s="59"/>
      <c r="J74" s="59"/>
      <c r="K74" s="59"/>
      <c r="L74" s="59"/>
      <c r="M74" s="59"/>
      <c r="N74" s="95" t="s">
        <v>77</v>
      </c>
      <c r="O74" s="165" t="s">
        <v>65</v>
      </c>
      <c r="P74" s="166"/>
      <c r="Q74" s="94">
        <f>Q73/$P$66</f>
        <v>0.60640000000000016</v>
      </c>
      <c r="R74" s="96">
        <f>R73/$P$66</f>
        <v>0.60640000000000016</v>
      </c>
    </row>
    <row r="75" spans="1:18" ht="75.75" customHeight="1" x14ac:dyDescent="0.2">
      <c r="A75" s="97" t="s">
        <v>23</v>
      </c>
      <c r="B75" s="157" t="s">
        <v>56</v>
      </c>
      <c r="C75" s="158"/>
      <c r="D75" s="159">
        <f>$E$66/$B$66</f>
        <v>34.23267905283388</v>
      </c>
      <c r="E75" s="160"/>
      <c r="F75" s="59"/>
      <c r="G75" s="59"/>
      <c r="H75" s="59"/>
      <c r="I75" s="59"/>
      <c r="J75" s="59"/>
      <c r="K75" s="59"/>
      <c r="L75" s="59"/>
      <c r="M75" s="59"/>
      <c r="N75" s="98" t="s">
        <v>23</v>
      </c>
      <c r="O75" s="157" t="s">
        <v>56</v>
      </c>
      <c r="P75" s="158"/>
      <c r="Q75" s="159">
        <f>P66/B66</f>
        <v>34.234486317409697</v>
      </c>
      <c r="R75" s="171"/>
    </row>
    <row r="76" spans="1:18" ht="75" customHeight="1" thickBot="1" x14ac:dyDescent="0.25">
      <c r="A76" s="99" t="s">
        <v>33</v>
      </c>
      <c r="B76" s="155" t="s">
        <v>57</v>
      </c>
      <c r="C76" s="156"/>
      <c r="D76" s="100">
        <f>$H$66/$B$66</f>
        <v>13.474693814532452</v>
      </c>
      <c r="E76" s="100">
        <f>($H$66+$K$66)/$B$66</f>
        <v>13.474693814532452</v>
      </c>
      <c r="F76" s="101"/>
      <c r="G76" s="101"/>
      <c r="H76" s="101"/>
      <c r="I76" s="101"/>
      <c r="J76" s="101"/>
      <c r="K76" s="101"/>
      <c r="L76" s="101"/>
      <c r="M76" s="101"/>
      <c r="N76" s="102" t="s">
        <v>51</v>
      </c>
      <c r="O76" s="155" t="s">
        <v>57</v>
      </c>
      <c r="P76" s="156"/>
      <c r="Q76" s="100">
        <f>($H$66)/$B$66</f>
        <v>13.474693814532452</v>
      </c>
      <c r="R76" s="103">
        <f>($H$66+$K$66)/$B$66</f>
        <v>13.474693814532452</v>
      </c>
    </row>
  </sheetData>
  <sheetProtection sheet="1" objects="1" scenarios="1"/>
  <mergeCells count="24">
    <mergeCell ref="A1:L1"/>
    <mergeCell ref="B73:C73"/>
    <mergeCell ref="B74:C74"/>
    <mergeCell ref="A3:L3"/>
    <mergeCell ref="E6:F6"/>
    <mergeCell ref="D71:E71"/>
    <mergeCell ref="A69:E69"/>
    <mergeCell ref="B72:C72"/>
    <mergeCell ref="B76:C76"/>
    <mergeCell ref="O75:P75"/>
    <mergeCell ref="O76:P76"/>
    <mergeCell ref="D75:E75"/>
    <mergeCell ref="O5:R6"/>
    <mergeCell ref="O7:R7"/>
    <mergeCell ref="O73:P73"/>
    <mergeCell ref="O74:P74"/>
    <mergeCell ref="B71:C71"/>
    <mergeCell ref="B70:C70"/>
    <mergeCell ref="Q75:R75"/>
    <mergeCell ref="O71:P71"/>
    <mergeCell ref="Q71:R71"/>
    <mergeCell ref="B75:C75"/>
    <mergeCell ref="N69:R69"/>
    <mergeCell ref="O72:P72"/>
  </mergeCells>
  <phoneticPr fontId="9" type="noConversion"/>
  <dataValidations disablePrompts="1" count="8">
    <dataValidation type="custom" allowBlank="1" showInputMessage="1" showErrorMessage="1" errorTitle="Erreur!" error="Le taux de marge brute doit être inférieur à 100%. C'est une règle mathématique. Cliquez sur Annuler et entrer une donnée inférieure à 100%." sqref="O7:R7">
      <formula1>O7&lt;1</formula1>
    </dataValidation>
    <dataValidation type="custom" allowBlank="1" showInputMessage="1" showErrorMessage="1" errorTitle="Attention!" error="Vous avez inscrit une donnée inférieure à 0 de temps requis pour la découpe. Veuillez corriger cette donnée pour poursuivre." sqref="I9:I64">
      <formula1>I9&gt;=0</formula1>
    </dataValidation>
    <dataValidation type="custom" allowBlank="1" showInputMessage="1" showErrorMessage="1" errorTitle="Attention!" error="Vous avez inscrit une donnée inférieure à 0 de salaire versé pour la découpe. Veuillez corriger cette donnée pour poursuivre." sqref="J9:J64">
      <formula1>J9&gt;=0</formula1>
    </dataValidation>
    <dataValidation type="custom" allowBlank="1" showInputMessage="1" showErrorMessage="1" errorTitle="Attention!" error="La donnée doit être supérieure à 0. Veuillez corriger pour poursuivre." sqref="B6">
      <formula1>B6&gt;0</formula1>
    </dataValidation>
    <dataValidation type="custom" allowBlank="1" showInputMessage="1" showErrorMessage="1" errorTitle="Attention!" error="La donnée doit être supérieure à 0. Veuillez corriger pour poursuivre." sqref="D6">
      <formula1>D6&gt;0</formula1>
    </dataValidation>
    <dataValidation type="custom" allowBlank="1" showInputMessage="1" showErrorMessage="1" errorTitle="Attention!" error="La donnée doit être égale ou supérieure à 0. Veuillez corriger pour poursuivre." sqref="D9:D64">
      <formula1>D9&gt;=0</formula1>
    </dataValidation>
    <dataValidation type="custom" errorStyle="warning" allowBlank="1" showInputMessage="1" showErrorMessage="1" errorTitle="Message d'erreur" error="Le total de la colonne des poids de coupe ne doit pas dépasser l'achat en poids. Votre donnée doit aussi être supérieure à 0. Veuillez corriger de manière à ce que ce total soit égal ou inférieur à l'achat en poids." sqref="B10:B64">
      <formula1>IF($B$66&lt;=$B$6,IF(B10&gt;=0,TRUE,FALSE),FALSE)</formula1>
    </dataValidation>
    <dataValidation type="custom" errorStyle="warning" allowBlank="1" showInputMessage="1" showErrorMessage="1" errorTitle="Message d'erreur" error="Le total de la colonne des poids de coupe ne doit pas dépasser l'achat en poids. Votre donnée doit aussi être supérieure à 0. Veuillez corriger de manière à ce que ce total soit égal ou inférieur à l'achat en poids." sqref="B9">
      <formula1>IF($B$66&lt;=$B$6,IF(B9&gt;=0,TRUE,FALSE),FALSE)</formula1>
    </dataValidation>
  </dataValidations>
  <printOptions horizontalCentered="1" verticalCentered="1"/>
  <pageMargins left="0" right="0" top="0.19685039370078741" bottom="0.19685039370078741" header="0.51181102362204722" footer="0.51181102362204722"/>
  <pageSetup scale="68" orientation="portrait" verticalDpi="300" r:id="rId1"/>
  <headerFooter alignWithMargins="0">
    <oddFooter>&amp;R&amp;D</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76"/>
  <sheetViews>
    <sheetView showGridLines="0" zoomScaleNormal="100" workbookViewId="0">
      <selection activeCell="A70" sqref="A70"/>
    </sheetView>
  </sheetViews>
  <sheetFormatPr baseColWidth="10" defaultRowHeight="12.75" x14ac:dyDescent="0.2"/>
  <cols>
    <col min="1" max="1" width="34.5703125" customWidth="1"/>
    <col min="2" max="2" width="21.140625" customWidth="1"/>
    <col min="3" max="3" width="10.7109375" customWidth="1"/>
    <col min="4" max="4" width="22.140625" customWidth="1"/>
    <col min="5" max="5" width="13.7109375" customWidth="1"/>
    <col min="6" max="6" width="10.7109375" customWidth="1"/>
    <col min="7" max="7" width="12.140625" customWidth="1"/>
    <col min="8" max="11" width="12.28515625" customWidth="1"/>
    <col min="12" max="13" width="12.85546875" customWidth="1"/>
    <col min="14" max="14" width="14.85546875" customWidth="1"/>
    <col min="15" max="15" width="18.85546875" customWidth="1"/>
    <col min="16" max="16" width="16" customWidth="1"/>
    <col min="17" max="17" width="14" customWidth="1"/>
    <col min="18" max="18" width="15.7109375" customWidth="1"/>
  </cols>
  <sheetData>
    <row r="1" spans="1:18" ht="56.25" customHeight="1" x14ac:dyDescent="0.2">
      <c r="A1" s="181" t="s">
        <v>18</v>
      </c>
      <c r="B1" s="182"/>
      <c r="C1" s="182"/>
      <c r="D1" s="182"/>
      <c r="E1" s="182"/>
      <c r="F1" s="182"/>
      <c r="G1" s="182"/>
      <c r="H1" s="182"/>
      <c r="I1" s="182"/>
      <c r="J1" s="182"/>
      <c r="K1" s="182"/>
      <c r="L1" s="182"/>
      <c r="M1" s="182"/>
      <c r="N1" s="54"/>
      <c r="O1" s="54"/>
      <c r="P1" s="54"/>
      <c r="Q1" s="54"/>
      <c r="R1" s="55"/>
    </row>
    <row r="2" spans="1:18" ht="18" x14ac:dyDescent="0.25">
      <c r="A2" s="56"/>
      <c r="B2" s="1"/>
      <c r="C2" s="1"/>
      <c r="D2" s="1"/>
      <c r="E2" s="1"/>
      <c r="F2" s="1"/>
      <c r="G2" s="1"/>
      <c r="H2" s="1"/>
      <c r="I2" s="1"/>
      <c r="J2" s="1"/>
      <c r="K2" s="1"/>
      <c r="L2" s="1"/>
      <c r="M2" s="1"/>
      <c r="N2" s="1"/>
      <c r="O2" s="1"/>
      <c r="P2" s="1"/>
      <c r="Q2" s="1"/>
      <c r="R2" s="57"/>
    </row>
    <row r="3" spans="1:18" x14ac:dyDescent="0.2">
      <c r="A3" s="183" t="s">
        <v>63</v>
      </c>
      <c r="B3" s="184"/>
      <c r="C3" s="184"/>
      <c r="D3" s="184"/>
      <c r="E3" s="184"/>
      <c r="F3" s="184"/>
      <c r="G3" s="184"/>
      <c r="H3" s="184"/>
      <c r="I3" s="184"/>
      <c r="J3" s="184"/>
      <c r="K3" s="184"/>
      <c r="L3" s="184"/>
      <c r="M3" s="51"/>
      <c r="N3" s="1"/>
      <c r="O3" s="1"/>
      <c r="P3" s="1"/>
      <c r="Q3" s="1"/>
      <c r="R3" s="57"/>
    </row>
    <row r="4" spans="1:18" ht="13.5" thickBot="1" x14ac:dyDescent="0.25">
      <c r="A4" s="2"/>
      <c r="B4" s="1"/>
      <c r="C4" s="1"/>
      <c r="D4" s="1"/>
      <c r="E4" s="1"/>
      <c r="F4" s="1"/>
      <c r="G4" s="1"/>
      <c r="H4" s="1"/>
      <c r="I4" s="1"/>
      <c r="J4" s="1"/>
      <c r="K4" s="1"/>
      <c r="L4" s="1"/>
      <c r="M4" s="1"/>
      <c r="N4" s="1"/>
      <c r="O4" s="1"/>
      <c r="P4" s="1"/>
      <c r="Q4" s="1"/>
      <c r="R4" s="57"/>
    </row>
    <row r="5" spans="1:18" ht="111.75" customHeight="1" thickBot="1" x14ac:dyDescent="0.25">
      <c r="A5" s="3" t="s">
        <v>6</v>
      </c>
      <c r="B5" s="80" t="s">
        <v>52</v>
      </c>
      <c r="C5" s="42" t="s">
        <v>5</v>
      </c>
      <c r="D5" s="72" t="s">
        <v>48</v>
      </c>
      <c r="E5" s="43" t="s">
        <v>50</v>
      </c>
      <c r="F5" s="44" t="str">
        <f>C6</f>
        <v>kg</v>
      </c>
      <c r="G5" s="1"/>
      <c r="H5" s="1"/>
      <c r="I5" s="1"/>
      <c r="J5" s="1"/>
      <c r="K5" s="1"/>
      <c r="L5" s="1"/>
      <c r="M5" s="1"/>
      <c r="N5" s="1"/>
      <c r="O5" s="161" t="s">
        <v>76</v>
      </c>
      <c r="P5" s="161"/>
      <c r="Q5" s="161"/>
      <c r="R5" s="162"/>
    </row>
    <row r="6" spans="1:18" ht="19.5" customHeight="1" thickBot="1" x14ac:dyDescent="0.25">
      <c r="A6" s="78" t="s">
        <v>35</v>
      </c>
      <c r="B6" s="79">
        <v>20.7</v>
      </c>
      <c r="C6" s="116" t="s">
        <v>0</v>
      </c>
      <c r="D6" s="77">
        <v>220</v>
      </c>
      <c r="E6" s="190">
        <f>D6/B6</f>
        <v>10.628019323671499</v>
      </c>
      <c r="F6" s="191"/>
      <c r="G6" s="1"/>
      <c r="H6" s="1"/>
      <c r="I6" s="1"/>
      <c r="J6" s="1"/>
      <c r="K6" s="1"/>
      <c r="L6" s="1"/>
      <c r="M6" s="1"/>
      <c r="N6" s="1"/>
      <c r="O6" s="161"/>
      <c r="P6" s="161"/>
      <c r="Q6" s="161"/>
      <c r="R6" s="162"/>
    </row>
    <row r="7" spans="1:18" s="24" customFormat="1" ht="21" customHeight="1" thickBot="1" x14ac:dyDescent="0.25">
      <c r="A7" s="58"/>
      <c r="B7" s="22"/>
      <c r="C7" s="21"/>
      <c r="D7" s="23"/>
      <c r="E7" s="15"/>
      <c r="F7" s="15"/>
      <c r="G7" s="59"/>
      <c r="H7" s="59"/>
      <c r="I7" s="59"/>
      <c r="J7" s="59"/>
      <c r="K7" s="59"/>
      <c r="L7" s="59"/>
      <c r="M7" s="59"/>
      <c r="N7" s="59"/>
      <c r="O7" s="163">
        <v>0.5</v>
      </c>
      <c r="P7" s="163"/>
      <c r="Q7" s="163"/>
      <c r="R7" s="164"/>
    </row>
    <row r="8" spans="1:18" ht="115.5" thickTop="1" x14ac:dyDescent="0.2">
      <c r="A8" s="60" t="s">
        <v>1</v>
      </c>
      <c r="B8" s="4" t="s">
        <v>25</v>
      </c>
      <c r="C8" s="4" t="s">
        <v>53</v>
      </c>
      <c r="D8" s="48" t="s">
        <v>30</v>
      </c>
      <c r="E8" s="48" t="s">
        <v>20</v>
      </c>
      <c r="F8" s="4" t="s">
        <v>12</v>
      </c>
      <c r="G8" s="48" t="s">
        <v>31</v>
      </c>
      <c r="H8" s="48" t="s">
        <v>32</v>
      </c>
      <c r="I8" s="49" t="s">
        <v>34</v>
      </c>
      <c r="J8" s="49" t="s">
        <v>24</v>
      </c>
      <c r="K8" s="49" t="s">
        <v>28</v>
      </c>
      <c r="L8" s="49" t="s">
        <v>87</v>
      </c>
      <c r="M8" s="49" t="s">
        <v>85</v>
      </c>
      <c r="N8" s="1"/>
      <c r="O8" s="33" t="s">
        <v>80</v>
      </c>
      <c r="P8" s="33" t="s">
        <v>81</v>
      </c>
      <c r="Q8" s="50" t="s">
        <v>86</v>
      </c>
      <c r="R8" s="61" t="s">
        <v>85</v>
      </c>
    </row>
    <row r="9" spans="1:18" x14ac:dyDescent="0.2">
      <c r="A9" s="62" t="s">
        <v>36</v>
      </c>
      <c r="B9" s="52">
        <v>6.4416000000000001E-2</v>
      </c>
      <c r="C9" s="16">
        <f t="shared" ref="C9:C40" si="0">$B$6*B9</f>
        <v>1.3334112</v>
      </c>
      <c r="D9" s="6">
        <v>20</v>
      </c>
      <c r="E9" s="7">
        <f>IF(B9&gt;0,IF(D9&gt;0,C9*D9,""),"")</f>
        <v>26.668224000000002</v>
      </c>
      <c r="F9" s="8">
        <f>IF(D9&gt;0,IF(B9&gt;0,$D$71*D9,""),"")</f>
        <v>0.74063233411168838</v>
      </c>
      <c r="G9" s="7">
        <f>IF(D9&gt;0,IF(B9&gt;0,$E$6*F9,""),"")</f>
        <v>7.8714547586749495</v>
      </c>
      <c r="H9" s="7">
        <f>IF(D9&gt;0,IF(B9&gt;0,C9*G9,""),"")</f>
        <v>10.495885935510476</v>
      </c>
      <c r="I9" s="40"/>
      <c r="J9" s="6"/>
      <c r="K9" s="7">
        <f>IF($D9&gt;0,IF($B9&gt;0,C9*I9*(J9/60),""),"")</f>
        <v>0</v>
      </c>
      <c r="L9" s="9">
        <f>IF(D9&gt;0,IF(B9&gt;0,((E9-H9)/E9),""),"")</f>
        <v>0.60642726206625253</v>
      </c>
      <c r="M9" s="9">
        <f>IF($D9&gt;0,IF($B9&gt;0,(($E9-$H9-$K9)/$E9),""),"")</f>
        <v>0.60642726206625253</v>
      </c>
      <c r="N9" s="1"/>
      <c r="O9" s="32">
        <f t="shared" ref="O9:O64" si="1">IF(ISNUMBER(G9)=TRUE,IF(ISNUMBER($O$7)=TRUE,G9/(1-$O$7),""),"")</f>
        <v>15.742909517349899</v>
      </c>
      <c r="P9" s="32">
        <f>IF(ISNUMBER(O9)=TRUE,C9*O9,"")</f>
        <v>20.991771871020951</v>
      </c>
      <c r="Q9" s="9">
        <f>IF(ISNUMBER(P9)=TRUE,(P9-H9)/P9,"")</f>
        <v>0.5</v>
      </c>
      <c r="R9" s="63">
        <f>IF(ISNUMBER($P9)=TRUE,($P9-$H9-$K9)/$P9,"")</f>
        <v>0.5</v>
      </c>
    </row>
    <row r="10" spans="1:18" x14ac:dyDescent="0.2">
      <c r="A10" s="62" t="s">
        <v>37</v>
      </c>
      <c r="B10" s="52">
        <v>9.9528000000000019E-2</v>
      </c>
      <c r="C10" s="16">
        <f t="shared" si="0"/>
        <v>2.0602296000000004</v>
      </c>
      <c r="D10" s="6">
        <v>30</v>
      </c>
      <c r="E10" s="7">
        <f t="shared" ref="E10:E64" si="2">IF(B10&gt;0,IF(D10&gt;0,C10*D10,""),"")</f>
        <v>61.806888000000015</v>
      </c>
      <c r="F10" s="8">
        <f t="shared" ref="F10:F64" si="3">IF(D10&gt;0,IF(B10&gt;0,$D$71*D10,""),"")</f>
        <v>1.1109485011675326</v>
      </c>
      <c r="G10" s="7">
        <f>IF(D10&gt;0,IF(B10&gt;0,$E$6*F10,""),"")</f>
        <v>11.807182138012426</v>
      </c>
      <c r="H10" s="7">
        <f>IF(D10&gt;0,IF(B10&gt;0,C10*G10,""),"")</f>
        <v>24.325506133324488</v>
      </c>
      <c r="I10" s="40"/>
      <c r="J10" s="6"/>
      <c r="K10" s="7">
        <f t="shared" ref="K10:K64" si="4">IF($D10&gt;0,IF($B10&gt;0,C10*I10*(J10/60),""),"")</f>
        <v>0</v>
      </c>
      <c r="L10" s="9">
        <f>IF(D10&gt;0,IF(B10&gt;0,((E10-H10)/E10),""),"")</f>
        <v>0.60642726206625253</v>
      </c>
      <c r="M10" s="9">
        <f t="shared" ref="M10:M64" si="5">IF($D10&gt;0,IF($B10&gt;0,(($E10-$H10-$K10)/$E10),""),"")</f>
        <v>0.60642726206625253</v>
      </c>
      <c r="N10" s="1"/>
      <c r="O10" s="32">
        <f t="shared" si="1"/>
        <v>23.614364276024851</v>
      </c>
      <c r="P10" s="32">
        <f t="shared" ref="P10:P64" si="6">IF(ISNUMBER(O10)=TRUE,C10*O10,"")</f>
        <v>48.651012266648976</v>
      </c>
      <c r="Q10" s="9">
        <f t="shared" ref="Q10:Q64" si="7">IF(ISNUMBER(P10)=TRUE,(P10-H10)/P10,"")</f>
        <v>0.5</v>
      </c>
      <c r="R10" s="63">
        <f t="shared" ref="R10:R64" si="8">IF(ISNUMBER($P10)=TRUE,($P10-$H10-$K10)/$P10,"")</f>
        <v>0.5</v>
      </c>
    </row>
    <row r="11" spans="1:18" x14ac:dyDescent="0.2">
      <c r="A11" s="62" t="s">
        <v>38</v>
      </c>
      <c r="B11" s="52">
        <v>2.112E-2</v>
      </c>
      <c r="C11" s="16">
        <f t="shared" si="0"/>
        <v>0.43718399999999996</v>
      </c>
      <c r="D11" s="6">
        <v>28</v>
      </c>
      <c r="E11" s="7">
        <f t="shared" si="2"/>
        <v>12.241152</v>
      </c>
      <c r="F11" s="8">
        <f t="shared" si="3"/>
        <v>1.0368852677563638</v>
      </c>
      <c r="G11" s="7">
        <f t="shared" ref="G11:G64" si="9">IF(D11&gt;0,IF(B11&gt;0,$E$6*F11,""),"")</f>
        <v>11.02003666214493</v>
      </c>
      <c r="H11" s="7">
        <f t="shared" ref="H11:H64" si="10">IF(D11&gt;0,IF(B11&gt;0,C11*G11,""),"")</f>
        <v>4.8177837081031685</v>
      </c>
      <c r="I11" s="40"/>
      <c r="J11" s="6"/>
      <c r="K11" s="7">
        <f t="shared" si="4"/>
        <v>0</v>
      </c>
      <c r="L11" s="9">
        <f t="shared" ref="L11:L64" si="11">IF(D11&gt;0,IF(B11&gt;0,((E11-H11)/E11),""),"")</f>
        <v>0.60642726206625253</v>
      </c>
      <c r="M11" s="9">
        <f t="shared" si="5"/>
        <v>0.60642726206625253</v>
      </c>
      <c r="N11" s="1"/>
      <c r="O11" s="32">
        <f t="shared" si="1"/>
        <v>22.04007332428986</v>
      </c>
      <c r="P11" s="32">
        <f t="shared" si="6"/>
        <v>9.6355674162063369</v>
      </c>
      <c r="Q11" s="9">
        <f t="shared" si="7"/>
        <v>0.5</v>
      </c>
      <c r="R11" s="63">
        <f t="shared" si="8"/>
        <v>0.5</v>
      </c>
    </row>
    <row r="12" spans="1:18" x14ac:dyDescent="0.2">
      <c r="A12" s="62" t="s">
        <v>40</v>
      </c>
      <c r="B12" s="52">
        <v>0.106408</v>
      </c>
      <c r="C12" s="16">
        <f t="shared" si="0"/>
        <v>2.2026455999999999</v>
      </c>
      <c r="D12" s="6">
        <v>45</v>
      </c>
      <c r="E12" s="7">
        <f t="shared" si="2"/>
        <v>99.119051999999996</v>
      </c>
      <c r="F12" s="8">
        <f t="shared" si="3"/>
        <v>1.6664227517512988</v>
      </c>
      <c r="G12" s="7">
        <f t="shared" si="9"/>
        <v>17.710773207018637</v>
      </c>
      <c r="H12" s="7">
        <f t="shared" si="10"/>
        <v>39.010556677037485</v>
      </c>
      <c r="I12" s="40"/>
      <c r="J12" s="6"/>
      <c r="K12" s="7">
        <f t="shared" si="4"/>
        <v>0</v>
      </c>
      <c r="L12" s="9">
        <f t="shared" si="11"/>
        <v>0.60642726206625253</v>
      </c>
      <c r="M12" s="9">
        <f t="shared" si="5"/>
        <v>0.60642726206625253</v>
      </c>
      <c r="N12" s="1"/>
      <c r="O12" s="32">
        <f t="shared" si="1"/>
        <v>35.421546414037273</v>
      </c>
      <c r="P12" s="32">
        <f t="shared" si="6"/>
        <v>78.02111335407497</v>
      </c>
      <c r="Q12" s="9">
        <f t="shared" si="7"/>
        <v>0.5</v>
      </c>
      <c r="R12" s="63">
        <f t="shared" si="8"/>
        <v>0.5</v>
      </c>
    </row>
    <row r="13" spans="1:18" x14ac:dyDescent="0.2">
      <c r="A13" s="62" t="s">
        <v>41</v>
      </c>
      <c r="B13" s="52">
        <v>6.7303999999999989E-2</v>
      </c>
      <c r="C13" s="16">
        <f t="shared" si="0"/>
        <v>1.3931927999999998</v>
      </c>
      <c r="D13" s="6">
        <v>60</v>
      </c>
      <c r="E13" s="7">
        <f t="shared" si="2"/>
        <v>83.591567999999981</v>
      </c>
      <c r="F13" s="8">
        <f t="shared" si="3"/>
        <v>2.2218970023350653</v>
      </c>
      <c r="G13" s="7">
        <f t="shared" si="9"/>
        <v>23.614364276024851</v>
      </c>
      <c r="H13" s="7">
        <f t="shared" si="10"/>
        <v>32.899362285935027</v>
      </c>
      <c r="I13" s="40"/>
      <c r="J13" s="6"/>
      <c r="K13" s="7">
        <f t="shared" si="4"/>
        <v>0</v>
      </c>
      <c r="L13" s="9">
        <f t="shared" si="11"/>
        <v>0.60642726206625253</v>
      </c>
      <c r="M13" s="9">
        <f t="shared" si="5"/>
        <v>0.60642726206625253</v>
      </c>
      <c r="N13" s="1"/>
      <c r="O13" s="32">
        <f t="shared" si="1"/>
        <v>47.228728552049702</v>
      </c>
      <c r="P13" s="32">
        <f t="shared" si="6"/>
        <v>65.798724571870054</v>
      </c>
      <c r="Q13" s="9">
        <f t="shared" si="7"/>
        <v>0.5</v>
      </c>
      <c r="R13" s="63">
        <f t="shared" si="8"/>
        <v>0.5</v>
      </c>
    </row>
    <row r="14" spans="1:18" x14ac:dyDescent="0.2">
      <c r="A14" s="62" t="s">
        <v>42</v>
      </c>
      <c r="B14" s="52">
        <v>5.1136000000000001E-2</v>
      </c>
      <c r="C14" s="16">
        <f t="shared" si="0"/>
        <v>1.0585152</v>
      </c>
      <c r="D14" s="6">
        <v>40</v>
      </c>
      <c r="E14" s="7">
        <f t="shared" si="2"/>
        <v>42.340608000000003</v>
      </c>
      <c r="F14" s="8">
        <f t="shared" si="3"/>
        <v>1.4812646682233768</v>
      </c>
      <c r="G14" s="7">
        <f t="shared" si="9"/>
        <v>15.742909517349899</v>
      </c>
      <c r="H14" s="7">
        <f t="shared" si="10"/>
        <v>16.66410901633953</v>
      </c>
      <c r="I14" s="41"/>
      <c r="J14" s="6"/>
      <c r="K14" s="7">
        <f t="shared" si="4"/>
        <v>0</v>
      </c>
      <c r="L14" s="9">
        <f t="shared" si="11"/>
        <v>0.60642726206625264</v>
      </c>
      <c r="M14" s="9">
        <f t="shared" si="5"/>
        <v>0.60642726206625264</v>
      </c>
      <c r="N14" s="1"/>
      <c r="O14" s="32">
        <f t="shared" si="1"/>
        <v>31.485819034699798</v>
      </c>
      <c r="P14" s="32">
        <f t="shared" si="6"/>
        <v>33.328218032679061</v>
      </c>
      <c r="Q14" s="9">
        <f t="shared" si="7"/>
        <v>0.5</v>
      </c>
      <c r="R14" s="63">
        <f t="shared" si="8"/>
        <v>0.5</v>
      </c>
    </row>
    <row r="15" spans="1:18" x14ac:dyDescent="0.2">
      <c r="A15" s="62" t="s">
        <v>43</v>
      </c>
      <c r="B15" s="52">
        <v>5.6400000000000009E-3</v>
      </c>
      <c r="C15" s="16">
        <f t="shared" si="0"/>
        <v>0.11674800000000002</v>
      </c>
      <c r="D15" s="6">
        <v>12</v>
      </c>
      <c r="E15" s="7">
        <f t="shared" si="2"/>
        <v>1.4009760000000002</v>
      </c>
      <c r="F15" s="8">
        <f t="shared" si="3"/>
        <v>0.44437940046701307</v>
      </c>
      <c r="G15" s="7">
        <f t="shared" si="9"/>
        <v>4.7228728552049706</v>
      </c>
      <c r="H15" s="7">
        <f t="shared" si="10"/>
        <v>0.55138596009946994</v>
      </c>
      <c r="I15" s="41"/>
      <c r="J15" s="41"/>
      <c r="K15" s="7">
        <f t="shared" si="4"/>
        <v>0</v>
      </c>
      <c r="L15" s="9">
        <f t="shared" si="11"/>
        <v>0.60642726206625253</v>
      </c>
      <c r="M15" s="9">
        <f t="shared" si="5"/>
        <v>0.60642726206625253</v>
      </c>
      <c r="N15" s="1"/>
      <c r="O15" s="32">
        <f t="shared" si="1"/>
        <v>9.4457457104099412</v>
      </c>
      <c r="P15" s="32">
        <f t="shared" si="6"/>
        <v>1.1027719201989399</v>
      </c>
      <c r="Q15" s="9">
        <f t="shared" si="7"/>
        <v>0.5</v>
      </c>
      <c r="R15" s="63">
        <f t="shared" si="8"/>
        <v>0.5</v>
      </c>
    </row>
    <row r="16" spans="1:18" x14ac:dyDescent="0.2">
      <c r="A16" s="62" t="s">
        <v>44</v>
      </c>
      <c r="B16" s="52">
        <v>0.22427999999999998</v>
      </c>
      <c r="C16" s="16">
        <f t="shared" si="0"/>
        <v>4.6425959999999993</v>
      </c>
      <c r="D16" s="6">
        <v>30</v>
      </c>
      <c r="E16" s="7">
        <f t="shared" si="2"/>
        <v>139.27787999999998</v>
      </c>
      <c r="F16" s="8">
        <f t="shared" si="3"/>
        <v>1.1109485011675326</v>
      </c>
      <c r="G16" s="7">
        <f t="shared" si="9"/>
        <v>11.807182138012426</v>
      </c>
      <c r="H16" s="7">
        <f t="shared" si="10"/>
        <v>54.815976565207926</v>
      </c>
      <c r="I16" s="41"/>
      <c r="J16" s="41"/>
      <c r="K16" s="7">
        <f t="shared" si="4"/>
        <v>0</v>
      </c>
      <c r="L16" s="9">
        <f t="shared" si="11"/>
        <v>0.60642726206625241</v>
      </c>
      <c r="M16" s="9">
        <f t="shared" si="5"/>
        <v>0.60642726206625241</v>
      </c>
      <c r="N16" s="1"/>
      <c r="O16" s="32">
        <f t="shared" si="1"/>
        <v>23.614364276024851</v>
      </c>
      <c r="P16" s="32">
        <f t="shared" si="6"/>
        <v>109.63195313041585</v>
      </c>
      <c r="Q16" s="9">
        <f t="shared" si="7"/>
        <v>0.5</v>
      </c>
      <c r="R16" s="63">
        <f t="shared" si="8"/>
        <v>0.5</v>
      </c>
    </row>
    <row r="17" spans="1:18" x14ac:dyDescent="0.2">
      <c r="A17" s="62" t="s">
        <v>45</v>
      </c>
      <c r="B17" s="52">
        <v>4.7348000000000001E-2</v>
      </c>
      <c r="C17" s="16">
        <f t="shared" si="0"/>
        <v>0.98010359999999996</v>
      </c>
      <c r="D17" s="6">
        <v>45</v>
      </c>
      <c r="E17" s="7">
        <f t="shared" si="2"/>
        <v>44.104661999999998</v>
      </c>
      <c r="F17" s="8">
        <f t="shared" si="3"/>
        <v>1.6664227517512988</v>
      </c>
      <c r="G17" s="7">
        <f t="shared" si="9"/>
        <v>17.710773207018637</v>
      </c>
      <c r="H17" s="7">
        <f t="shared" si="10"/>
        <v>17.35839257898251</v>
      </c>
      <c r="I17" s="41"/>
      <c r="J17" s="41"/>
      <c r="K17" s="7">
        <f t="shared" si="4"/>
        <v>0</v>
      </c>
      <c r="L17" s="9">
        <f t="shared" si="11"/>
        <v>0.60642726206625253</v>
      </c>
      <c r="M17" s="9">
        <f t="shared" si="5"/>
        <v>0.60642726206625253</v>
      </c>
      <c r="N17" s="1"/>
      <c r="O17" s="32">
        <f t="shared" si="1"/>
        <v>35.421546414037273</v>
      </c>
      <c r="P17" s="32">
        <f t="shared" si="6"/>
        <v>34.71678515796502</v>
      </c>
      <c r="Q17" s="9">
        <f t="shared" si="7"/>
        <v>0.5</v>
      </c>
      <c r="R17" s="63">
        <f t="shared" si="8"/>
        <v>0.5</v>
      </c>
    </row>
    <row r="18" spans="1:18" x14ac:dyDescent="0.2">
      <c r="A18" s="62" t="s">
        <v>39</v>
      </c>
      <c r="B18" s="52">
        <v>0.10172400000000001</v>
      </c>
      <c r="C18" s="16">
        <f t="shared" si="0"/>
        <v>2.1056868</v>
      </c>
      <c r="D18" s="6">
        <v>23</v>
      </c>
      <c r="E18" s="7">
        <f t="shared" si="2"/>
        <v>48.430796399999998</v>
      </c>
      <c r="F18" s="8">
        <f t="shared" si="3"/>
        <v>0.85172718422844163</v>
      </c>
      <c r="G18" s="7">
        <f t="shared" si="9"/>
        <v>9.0521729724761926</v>
      </c>
      <c r="H18" s="7">
        <f t="shared" si="10"/>
        <v>19.061041139459881</v>
      </c>
      <c r="I18" s="41"/>
      <c r="J18" s="41"/>
      <c r="K18" s="7">
        <f t="shared" si="4"/>
        <v>0</v>
      </c>
      <c r="L18" s="9">
        <f t="shared" si="11"/>
        <v>0.60642726206625253</v>
      </c>
      <c r="M18" s="9">
        <f t="shared" si="5"/>
        <v>0.60642726206625253</v>
      </c>
      <c r="N18" s="1"/>
      <c r="O18" s="32">
        <f t="shared" si="1"/>
        <v>18.104345944952385</v>
      </c>
      <c r="P18" s="32">
        <f t="shared" si="6"/>
        <v>38.122082278919763</v>
      </c>
      <c r="Q18" s="9">
        <f t="shared" si="7"/>
        <v>0.5</v>
      </c>
      <c r="R18" s="63">
        <f t="shared" si="8"/>
        <v>0.5</v>
      </c>
    </row>
    <row r="19" spans="1:18" x14ac:dyDescent="0.2">
      <c r="A19" s="62"/>
      <c r="B19" s="52"/>
      <c r="C19" s="16">
        <f t="shared" si="0"/>
        <v>0</v>
      </c>
      <c r="D19" s="6"/>
      <c r="E19" s="7" t="str">
        <f t="shared" si="2"/>
        <v/>
      </c>
      <c r="F19" s="8" t="str">
        <f t="shared" si="3"/>
        <v/>
      </c>
      <c r="G19" s="7" t="str">
        <f t="shared" si="9"/>
        <v/>
      </c>
      <c r="H19" s="7" t="str">
        <f t="shared" si="10"/>
        <v/>
      </c>
      <c r="I19" s="41"/>
      <c r="J19" s="41"/>
      <c r="K19" s="7" t="str">
        <f t="shared" si="4"/>
        <v/>
      </c>
      <c r="L19" s="9" t="str">
        <f t="shared" si="11"/>
        <v/>
      </c>
      <c r="M19" s="9" t="str">
        <f t="shared" si="5"/>
        <v/>
      </c>
      <c r="N19" s="1"/>
      <c r="O19" s="32" t="str">
        <f t="shared" si="1"/>
        <v/>
      </c>
      <c r="P19" s="32" t="str">
        <f t="shared" si="6"/>
        <v/>
      </c>
      <c r="Q19" s="9" t="str">
        <f t="shared" si="7"/>
        <v/>
      </c>
      <c r="R19" s="63" t="str">
        <f t="shared" si="8"/>
        <v/>
      </c>
    </row>
    <row r="20" spans="1:18" x14ac:dyDescent="0.2">
      <c r="A20" s="62"/>
      <c r="B20" s="52"/>
      <c r="C20" s="16">
        <f t="shared" si="0"/>
        <v>0</v>
      </c>
      <c r="D20" s="6"/>
      <c r="E20" s="7" t="str">
        <f t="shared" si="2"/>
        <v/>
      </c>
      <c r="F20" s="8" t="str">
        <f t="shared" si="3"/>
        <v/>
      </c>
      <c r="G20" s="7" t="str">
        <f t="shared" si="9"/>
        <v/>
      </c>
      <c r="H20" s="7" t="str">
        <f t="shared" si="10"/>
        <v/>
      </c>
      <c r="I20" s="41"/>
      <c r="J20" s="41"/>
      <c r="K20" s="7" t="str">
        <f t="shared" si="4"/>
        <v/>
      </c>
      <c r="L20" s="9" t="str">
        <f t="shared" si="11"/>
        <v/>
      </c>
      <c r="M20" s="9" t="str">
        <f t="shared" si="5"/>
        <v/>
      </c>
      <c r="N20" s="1"/>
      <c r="O20" s="32" t="str">
        <f t="shared" si="1"/>
        <v/>
      </c>
      <c r="P20" s="32" t="str">
        <f t="shared" si="6"/>
        <v/>
      </c>
      <c r="Q20" s="9" t="str">
        <f t="shared" si="7"/>
        <v/>
      </c>
      <c r="R20" s="63" t="str">
        <f t="shared" si="8"/>
        <v/>
      </c>
    </row>
    <row r="21" spans="1:18" x14ac:dyDescent="0.2">
      <c r="A21" s="62"/>
      <c r="B21" s="52"/>
      <c r="C21" s="16">
        <f t="shared" si="0"/>
        <v>0</v>
      </c>
      <c r="D21" s="6"/>
      <c r="E21" s="7" t="str">
        <f t="shared" si="2"/>
        <v/>
      </c>
      <c r="F21" s="8" t="str">
        <f t="shared" si="3"/>
        <v/>
      </c>
      <c r="G21" s="7" t="str">
        <f t="shared" si="9"/>
        <v/>
      </c>
      <c r="H21" s="7" t="str">
        <f t="shared" si="10"/>
        <v/>
      </c>
      <c r="I21" s="41"/>
      <c r="J21" s="41"/>
      <c r="K21" s="7" t="str">
        <f t="shared" si="4"/>
        <v/>
      </c>
      <c r="L21" s="9" t="str">
        <f t="shared" si="11"/>
        <v/>
      </c>
      <c r="M21" s="9" t="str">
        <f t="shared" si="5"/>
        <v/>
      </c>
      <c r="N21" s="1"/>
      <c r="O21" s="32" t="str">
        <f t="shared" si="1"/>
        <v/>
      </c>
      <c r="P21" s="32" t="str">
        <f t="shared" si="6"/>
        <v/>
      </c>
      <c r="Q21" s="9" t="str">
        <f t="shared" si="7"/>
        <v/>
      </c>
      <c r="R21" s="63" t="str">
        <f t="shared" si="8"/>
        <v/>
      </c>
    </row>
    <row r="22" spans="1:18" x14ac:dyDescent="0.2">
      <c r="A22" s="62"/>
      <c r="B22" s="52"/>
      <c r="C22" s="16">
        <f t="shared" si="0"/>
        <v>0</v>
      </c>
      <c r="D22" s="6"/>
      <c r="E22" s="7" t="str">
        <f t="shared" si="2"/>
        <v/>
      </c>
      <c r="F22" s="8" t="str">
        <f t="shared" si="3"/>
        <v/>
      </c>
      <c r="G22" s="7" t="str">
        <f t="shared" si="9"/>
        <v/>
      </c>
      <c r="H22" s="7" t="str">
        <f t="shared" si="10"/>
        <v/>
      </c>
      <c r="I22" s="41"/>
      <c r="J22" s="41"/>
      <c r="K22" s="7" t="str">
        <f t="shared" si="4"/>
        <v/>
      </c>
      <c r="L22" s="9" t="str">
        <f t="shared" si="11"/>
        <v/>
      </c>
      <c r="M22" s="9" t="str">
        <f t="shared" si="5"/>
        <v/>
      </c>
      <c r="N22" s="1"/>
      <c r="O22" s="32" t="str">
        <f t="shared" si="1"/>
        <v/>
      </c>
      <c r="P22" s="32" t="str">
        <f t="shared" si="6"/>
        <v/>
      </c>
      <c r="Q22" s="9" t="str">
        <f t="shared" si="7"/>
        <v/>
      </c>
      <c r="R22" s="63" t="str">
        <f t="shared" si="8"/>
        <v/>
      </c>
    </row>
    <row r="23" spans="1:18" x14ac:dyDescent="0.2">
      <c r="A23" s="62"/>
      <c r="B23" s="52"/>
      <c r="C23" s="16">
        <f t="shared" si="0"/>
        <v>0</v>
      </c>
      <c r="D23" s="6"/>
      <c r="E23" s="7" t="str">
        <f t="shared" si="2"/>
        <v/>
      </c>
      <c r="F23" s="8" t="str">
        <f t="shared" si="3"/>
        <v/>
      </c>
      <c r="G23" s="7" t="str">
        <f t="shared" si="9"/>
        <v/>
      </c>
      <c r="H23" s="7" t="str">
        <f t="shared" si="10"/>
        <v/>
      </c>
      <c r="I23" s="41"/>
      <c r="J23" s="41"/>
      <c r="K23" s="7" t="str">
        <f t="shared" si="4"/>
        <v/>
      </c>
      <c r="L23" s="9" t="str">
        <f t="shared" si="11"/>
        <v/>
      </c>
      <c r="M23" s="9" t="str">
        <f t="shared" si="5"/>
        <v/>
      </c>
      <c r="N23" s="1"/>
      <c r="O23" s="32" t="str">
        <f t="shared" si="1"/>
        <v/>
      </c>
      <c r="P23" s="32" t="str">
        <f t="shared" si="6"/>
        <v/>
      </c>
      <c r="Q23" s="9" t="str">
        <f t="shared" si="7"/>
        <v/>
      </c>
      <c r="R23" s="63" t="str">
        <f t="shared" si="8"/>
        <v/>
      </c>
    </row>
    <row r="24" spans="1:18" x14ac:dyDescent="0.2">
      <c r="A24" s="62"/>
      <c r="B24" s="52"/>
      <c r="C24" s="16">
        <f t="shared" si="0"/>
        <v>0</v>
      </c>
      <c r="D24" s="6"/>
      <c r="E24" s="7" t="str">
        <f t="shared" si="2"/>
        <v/>
      </c>
      <c r="F24" s="8" t="str">
        <f t="shared" si="3"/>
        <v/>
      </c>
      <c r="G24" s="7" t="str">
        <f t="shared" si="9"/>
        <v/>
      </c>
      <c r="H24" s="7" t="str">
        <f t="shared" si="10"/>
        <v/>
      </c>
      <c r="I24" s="41"/>
      <c r="J24" s="41"/>
      <c r="K24" s="7" t="str">
        <f t="shared" si="4"/>
        <v/>
      </c>
      <c r="L24" s="9" t="str">
        <f t="shared" si="11"/>
        <v/>
      </c>
      <c r="M24" s="9" t="str">
        <f t="shared" si="5"/>
        <v/>
      </c>
      <c r="N24" s="1"/>
      <c r="O24" s="32" t="str">
        <f t="shared" si="1"/>
        <v/>
      </c>
      <c r="P24" s="32" t="str">
        <f t="shared" si="6"/>
        <v/>
      </c>
      <c r="Q24" s="9" t="str">
        <f t="shared" si="7"/>
        <v/>
      </c>
      <c r="R24" s="63" t="str">
        <f t="shared" si="8"/>
        <v/>
      </c>
    </row>
    <row r="25" spans="1:18" x14ac:dyDescent="0.2">
      <c r="A25" s="62"/>
      <c r="B25" s="52"/>
      <c r="C25" s="16">
        <f t="shared" si="0"/>
        <v>0</v>
      </c>
      <c r="D25" s="6"/>
      <c r="E25" s="7" t="str">
        <f t="shared" si="2"/>
        <v/>
      </c>
      <c r="F25" s="8" t="str">
        <f t="shared" si="3"/>
        <v/>
      </c>
      <c r="G25" s="7" t="str">
        <f t="shared" si="9"/>
        <v/>
      </c>
      <c r="H25" s="7" t="str">
        <f t="shared" si="10"/>
        <v/>
      </c>
      <c r="I25" s="41"/>
      <c r="J25" s="41"/>
      <c r="K25" s="7" t="str">
        <f t="shared" si="4"/>
        <v/>
      </c>
      <c r="L25" s="9" t="str">
        <f t="shared" si="11"/>
        <v/>
      </c>
      <c r="M25" s="9" t="str">
        <f t="shared" si="5"/>
        <v/>
      </c>
      <c r="N25" s="1"/>
      <c r="O25" s="32" t="str">
        <f t="shared" si="1"/>
        <v/>
      </c>
      <c r="P25" s="32" t="str">
        <f t="shared" si="6"/>
        <v/>
      </c>
      <c r="Q25" s="9" t="str">
        <f t="shared" si="7"/>
        <v/>
      </c>
      <c r="R25" s="63" t="str">
        <f t="shared" si="8"/>
        <v/>
      </c>
    </row>
    <row r="26" spans="1:18" x14ac:dyDescent="0.2">
      <c r="A26" s="62"/>
      <c r="B26" s="52"/>
      <c r="C26" s="16">
        <f t="shared" si="0"/>
        <v>0</v>
      </c>
      <c r="D26" s="6"/>
      <c r="E26" s="7" t="str">
        <f t="shared" si="2"/>
        <v/>
      </c>
      <c r="F26" s="8" t="str">
        <f t="shared" si="3"/>
        <v/>
      </c>
      <c r="G26" s="7" t="str">
        <f t="shared" si="9"/>
        <v/>
      </c>
      <c r="H26" s="7" t="str">
        <f t="shared" si="10"/>
        <v/>
      </c>
      <c r="I26" s="41"/>
      <c r="J26" s="41"/>
      <c r="K26" s="7" t="str">
        <f t="shared" si="4"/>
        <v/>
      </c>
      <c r="L26" s="9" t="str">
        <f t="shared" si="11"/>
        <v/>
      </c>
      <c r="M26" s="9" t="str">
        <f t="shared" si="5"/>
        <v/>
      </c>
      <c r="N26" s="1"/>
      <c r="O26" s="32" t="str">
        <f t="shared" si="1"/>
        <v/>
      </c>
      <c r="P26" s="32" t="str">
        <f t="shared" si="6"/>
        <v/>
      </c>
      <c r="Q26" s="9" t="str">
        <f t="shared" si="7"/>
        <v/>
      </c>
      <c r="R26" s="63" t="str">
        <f t="shared" si="8"/>
        <v/>
      </c>
    </row>
    <row r="27" spans="1:18" x14ac:dyDescent="0.2">
      <c r="A27" s="62"/>
      <c r="B27" s="52"/>
      <c r="C27" s="16">
        <f t="shared" si="0"/>
        <v>0</v>
      </c>
      <c r="D27" s="6"/>
      <c r="E27" s="7" t="str">
        <f t="shared" si="2"/>
        <v/>
      </c>
      <c r="F27" s="8" t="str">
        <f t="shared" si="3"/>
        <v/>
      </c>
      <c r="G27" s="7" t="str">
        <f t="shared" si="9"/>
        <v/>
      </c>
      <c r="H27" s="7" t="str">
        <f t="shared" si="10"/>
        <v/>
      </c>
      <c r="I27" s="41"/>
      <c r="J27" s="41"/>
      <c r="K27" s="7" t="str">
        <f t="shared" si="4"/>
        <v/>
      </c>
      <c r="L27" s="9" t="str">
        <f t="shared" si="11"/>
        <v/>
      </c>
      <c r="M27" s="9" t="str">
        <f t="shared" si="5"/>
        <v/>
      </c>
      <c r="N27" s="1"/>
      <c r="O27" s="32" t="str">
        <f t="shared" si="1"/>
        <v/>
      </c>
      <c r="P27" s="32" t="str">
        <f t="shared" si="6"/>
        <v/>
      </c>
      <c r="Q27" s="9" t="str">
        <f t="shared" si="7"/>
        <v/>
      </c>
      <c r="R27" s="63" t="str">
        <f t="shared" si="8"/>
        <v/>
      </c>
    </row>
    <row r="28" spans="1:18" x14ac:dyDescent="0.2">
      <c r="A28" s="62"/>
      <c r="B28" s="52"/>
      <c r="C28" s="16">
        <f t="shared" si="0"/>
        <v>0</v>
      </c>
      <c r="D28" s="6"/>
      <c r="E28" s="7" t="str">
        <f t="shared" si="2"/>
        <v/>
      </c>
      <c r="F28" s="8" t="str">
        <f t="shared" si="3"/>
        <v/>
      </c>
      <c r="G28" s="7" t="str">
        <f t="shared" si="9"/>
        <v/>
      </c>
      <c r="H28" s="7" t="str">
        <f t="shared" si="10"/>
        <v/>
      </c>
      <c r="I28" s="41"/>
      <c r="J28" s="41"/>
      <c r="K28" s="7" t="str">
        <f t="shared" si="4"/>
        <v/>
      </c>
      <c r="L28" s="9" t="str">
        <f t="shared" si="11"/>
        <v/>
      </c>
      <c r="M28" s="9" t="str">
        <f t="shared" si="5"/>
        <v/>
      </c>
      <c r="N28" s="1"/>
      <c r="O28" s="32" t="str">
        <f t="shared" si="1"/>
        <v/>
      </c>
      <c r="P28" s="32" t="str">
        <f t="shared" si="6"/>
        <v/>
      </c>
      <c r="Q28" s="9" t="str">
        <f t="shared" si="7"/>
        <v/>
      </c>
      <c r="R28" s="63" t="str">
        <f t="shared" si="8"/>
        <v/>
      </c>
    </row>
    <row r="29" spans="1:18" x14ac:dyDescent="0.2">
      <c r="A29" s="62"/>
      <c r="B29" s="52"/>
      <c r="C29" s="16">
        <f t="shared" si="0"/>
        <v>0</v>
      </c>
      <c r="D29" s="6"/>
      <c r="E29" s="7" t="str">
        <f t="shared" si="2"/>
        <v/>
      </c>
      <c r="F29" s="8" t="str">
        <f t="shared" si="3"/>
        <v/>
      </c>
      <c r="G29" s="7" t="str">
        <f t="shared" si="9"/>
        <v/>
      </c>
      <c r="H29" s="7" t="str">
        <f t="shared" si="10"/>
        <v/>
      </c>
      <c r="I29" s="41"/>
      <c r="J29" s="41"/>
      <c r="K29" s="7" t="str">
        <f t="shared" si="4"/>
        <v/>
      </c>
      <c r="L29" s="9" t="str">
        <f t="shared" si="11"/>
        <v/>
      </c>
      <c r="M29" s="9" t="str">
        <f t="shared" si="5"/>
        <v/>
      </c>
      <c r="N29" s="1"/>
      <c r="O29" s="32" t="str">
        <f t="shared" si="1"/>
        <v/>
      </c>
      <c r="P29" s="32" t="str">
        <f t="shared" si="6"/>
        <v/>
      </c>
      <c r="Q29" s="9" t="str">
        <f t="shared" si="7"/>
        <v/>
      </c>
      <c r="R29" s="63" t="str">
        <f t="shared" si="8"/>
        <v/>
      </c>
    </row>
    <row r="30" spans="1:18" x14ac:dyDescent="0.2">
      <c r="A30" s="62"/>
      <c r="B30" s="52"/>
      <c r="C30" s="16">
        <f t="shared" si="0"/>
        <v>0</v>
      </c>
      <c r="D30" s="6"/>
      <c r="E30" s="7" t="str">
        <f t="shared" si="2"/>
        <v/>
      </c>
      <c r="F30" s="8" t="str">
        <f t="shared" si="3"/>
        <v/>
      </c>
      <c r="G30" s="7" t="str">
        <f t="shared" si="9"/>
        <v/>
      </c>
      <c r="H30" s="7" t="str">
        <f t="shared" si="10"/>
        <v/>
      </c>
      <c r="I30" s="41"/>
      <c r="J30" s="41"/>
      <c r="K30" s="7" t="str">
        <f t="shared" si="4"/>
        <v/>
      </c>
      <c r="L30" s="9" t="str">
        <f t="shared" si="11"/>
        <v/>
      </c>
      <c r="M30" s="9" t="str">
        <f t="shared" si="5"/>
        <v/>
      </c>
      <c r="N30" s="1"/>
      <c r="O30" s="32" t="str">
        <f t="shared" si="1"/>
        <v/>
      </c>
      <c r="P30" s="32" t="str">
        <f t="shared" si="6"/>
        <v/>
      </c>
      <c r="Q30" s="9" t="str">
        <f t="shared" si="7"/>
        <v/>
      </c>
      <c r="R30" s="63" t="str">
        <f t="shared" si="8"/>
        <v/>
      </c>
    </row>
    <row r="31" spans="1:18" x14ac:dyDescent="0.2">
      <c r="A31" s="62"/>
      <c r="B31" s="52"/>
      <c r="C31" s="16">
        <f t="shared" si="0"/>
        <v>0</v>
      </c>
      <c r="D31" s="6"/>
      <c r="E31" s="7" t="str">
        <f t="shared" si="2"/>
        <v/>
      </c>
      <c r="F31" s="8" t="str">
        <f t="shared" si="3"/>
        <v/>
      </c>
      <c r="G31" s="7" t="str">
        <f t="shared" si="9"/>
        <v/>
      </c>
      <c r="H31" s="7" t="str">
        <f t="shared" si="10"/>
        <v/>
      </c>
      <c r="I31" s="41"/>
      <c r="J31" s="41"/>
      <c r="K31" s="7" t="str">
        <f t="shared" si="4"/>
        <v/>
      </c>
      <c r="L31" s="9" t="str">
        <f t="shared" si="11"/>
        <v/>
      </c>
      <c r="M31" s="9" t="str">
        <f t="shared" si="5"/>
        <v/>
      </c>
      <c r="N31" s="1"/>
      <c r="O31" s="32" t="str">
        <f t="shared" si="1"/>
        <v/>
      </c>
      <c r="P31" s="32" t="str">
        <f t="shared" si="6"/>
        <v/>
      </c>
      <c r="Q31" s="9" t="str">
        <f t="shared" si="7"/>
        <v/>
      </c>
      <c r="R31" s="63" t="str">
        <f t="shared" si="8"/>
        <v/>
      </c>
    </row>
    <row r="32" spans="1:18" x14ac:dyDescent="0.2">
      <c r="A32" s="62"/>
      <c r="B32" s="52"/>
      <c r="C32" s="16">
        <f t="shared" si="0"/>
        <v>0</v>
      </c>
      <c r="D32" s="6"/>
      <c r="E32" s="7" t="str">
        <f t="shared" si="2"/>
        <v/>
      </c>
      <c r="F32" s="8" t="str">
        <f t="shared" si="3"/>
        <v/>
      </c>
      <c r="G32" s="7" t="str">
        <f t="shared" si="9"/>
        <v/>
      </c>
      <c r="H32" s="7" t="str">
        <f t="shared" si="10"/>
        <v/>
      </c>
      <c r="I32" s="41"/>
      <c r="J32" s="41"/>
      <c r="K32" s="7" t="str">
        <f t="shared" si="4"/>
        <v/>
      </c>
      <c r="L32" s="9" t="str">
        <f t="shared" si="11"/>
        <v/>
      </c>
      <c r="M32" s="9" t="str">
        <f t="shared" si="5"/>
        <v/>
      </c>
      <c r="N32" s="1"/>
      <c r="O32" s="32" t="str">
        <f t="shared" si="1"/>
        <v/>
      </c>
      <c r="P32" s="32" t="str">
        <f t="shared" si="6"/>
        <v/>
      </c>
      <c r="Q32" s="9" t="str">
        <f t="shared" si="7"/>
        <v/>
      </c>
      <c r="R32" s="63" t="str">
        <f t="shared" si="8"/>
        <v/>
      </c>
    </row>
    <row r="33" spans="1:18" x14ac:dyDescent="0.2">
      <c r="A33" s="62"/>
      <c r="B33" s="52"/>
      <c r="C33" s="16">
        <f t="shared" si="0"/>
        <v>0</v>
      </c>
      <c r="D33" s="6"/>
      <c r="E33" s="7" t="str">
        <f t="shared" si="2"/>
        <v/>
      </c>
      <c r="F33" s="8" t="str">
        <f t="shared" si="3"/>
        <v/>
      </c>
      <c r="G33" s="7" t="str">
        <f t="shared" si="9"/>
        <v/>
      </c>
      <c r="H33" s="7" t="str">
        <f t="shared" si="10"/>
        <v/>
      </c>
      <c r="I33" s="41"/>
      <c r="J33" s="41"/>
      <c r="K33" s="7" t="str">
        <f t="shared" si="4"/>
        <v/>
      </c>
      <c r="L33" s="9" t="str">
        <f t="shared" si="11"/>
        <v/>
      </c>
      <c r="M33" s="9" t="str">
        <f t="shared" si="5"/>
        <v/>
      </c>
      <c r="N33" s="1"/>
      <c r="O33" s="32" t="str">
        <f t="shared" si="1"/>
        <v/>
      </c>
      <c r="P33" s="32" t="str">
        <f t="shared" si="6"/>
        <v/>
      </c>
      <c r="Q33" s="9" t="str">
        <f t="shared" si="7"/>
        <v/>
      </c>
      <c r="R33" s="63" t="str">
        <f t="shared" si="8"/>
        <v/>
      </c>
    </row>
    <row r="34" spans="1:18" x14ac:dyDescent="0.2">
      <c r="A34" s="62"/>
      <c r="B34" s="52"/>
      <c r="C34" s="16">
        <f t="shared" si="0"/>
        <v>0</v>
      </c>
      <c r="D34" s="6"/>
      <c r="E34" s="7" t="str">
        <f t="shared" si="2"/>
        <v/>
      </c>
      <c r="F34" s="8" t="str">
        <f t="shared" si="3"/>
        <v/>
      </c>
      <c r="G34" s="7" t="str">
        <f t="shared" si="9"/>
        <v/>
      </c>
      <c r="H34" s="7" t="str">
        <f t="shared" si="10"/>
        <v/>
      </c>
      <c r="I34" s="41"/>
      <c r="J34" s="41"/>
      <c r="K34" s="7" t="str">
        <f t="shared" si="4"/>
        <v/>
      </c>
      <c r="L34" s="9" t="str">
        <f t="shared" si="11"/>
        <v/>
      </c>
      <c r="M34" s="9" t="str">
        <f t="shared" si="5"/>
        <v/>
      </c>
      <c r="N34" s="1"/>
      <c r="O34" s="32" t="str">
        <f t="shared" si="1"/>
        <v/>
      </c>
      <c r="P34" s="32" t="str">
        <f t="shared" si="6"/>
        <v/>
      </c>
      <c r="Q34" s="9" t="str">
        <f t="shared" si="7"/>
        <v/>
      </c>
      <c r="R34" s="63" t="str">
        <f t="shared" si="8"/>
        <v/>
      </c>
    </row>
    <row r="35" spans="1:18" x14ac:dyDescent="0.2">
      <c r="A35" s="62"/>
      <c r="B35" s="52"/>
      <c r="C35" s="16">
        <f t="shared" si="0"/>
        <v>0</v>
      </c>
      <c r="D35" s="6"/>
      <c r="E35" s="7" t="str">
        <f t="shared" si="2"/>
        <v/>
      </c>
      <c r="F35" s="8" t="str">
        <f t="shared" si="3"/>
        <v/>
      </c>
      <c r="G35" s="7" t="str">
        <f t="shared" si="9"/>
        <v/>
      </c>
      <c r="H35" s="7" t="str">
        <f t="shared" si="10"/>
        <v/>
      </c>
      <c r="I35" s="41"/>
      <c r="J35" s="41"/>
      <c r="K35" s="7" t="str">
        <f t="shared" si="4"/>
        <v/>
      </c>
      <c r="L35" s="9" t="str">
        <f t="shared" si="11"/>
        <v/>
      </c>
      <c r="M35" s="9" t="str">
        <f t="shared" si="5"/>
        <v/>
      </c>
      <c r="N35" s="1"/>
      <c r="O35" s="32" t="str">
        <f t="shared" si="1"/>
        <v/>
      </c>
      <c r="P35" s="32" t="str">
        <f t="shared" si="6"/>
        <v/>
      </c>
      <c r="Q35" s="9" t="str">
        <f t="shared" si="7"/>
        <v/>
      </c>
      <c r="R35" s="63" t="str">
        <f t="shared" si="8"/>
        <v/>
      </c>
    </row>
    <row r="36" spans="1:18" x14ac:dyDescent="0.2">
      <c r="A36" s="62"/>
      <c r="B36" s="52"/>
      <c r="C36" s="16">
        <f t="shared" si="0"/>
        <v>0</v>
      </c>
      <c r="D36" s="6"/>
      <c r="E36" s="7" t="str">
        <f t="shared" si="2"/>
        <v/>
      </c>
      <c r="F36" s="8" t="str">
        <f t="shared" si="3"/>
        <v/>
      </c>
      <c r="G36" s="7" t="str">
        <f t="shared" si="9"/>
        <v/>
      </c>
      <c r="H36" s="7" t="str">
        <f t="shared" si="10"/>
        <v/>
      </c>
      <c r="I36" s="41"/>
      <c r="J36" s="41"/>
      <c r="K36" s="7" t="str">
        <f t="shared" si="4"/>
        <v/>
      </c>
      <c r="L36" s="9" t="str">
        <f t="shared" si="11"/>
        <v/>
      </c>
      <c r="M36" s="9" t="str">
        <f t="shared" si="5"/>
        <v/>
      </c>
      <c r="N36" s="1"/>
      <c r="O36" s="32" t="str">
        <f t="shared" si="1"/>
        <v/>
      </c>
      <c r="P36" s="32" t="str">
        <f t="shared" si="6"/>
        <v/>
      </c>
      <c r="Q36" s="9" t="str">
        <f t="shared" si="7"/>
        <v/>
      </c>
      <c r="R36" s="63" t="str">
        <f t="shared" si="8"/>
        <v/>
      </c>
    </row>
    <row r="37" spans="1:18" x14ac:dyDescent="0.2">
      <c r="A37" s="62"/>
      <c r="B37" s="52"/>
      <c r="C37" s="16">
        <f t="shared" si="0"/>
        <v>0</v>
      </c>
      <c r="D37" s="6"/>
      <c r="E37" s="7" t="str">
        <f t="shared" si="2"/>
        <v/>
      </c>
      <c r="F37" s="8" t="str">
        <f t="shared" si="3"/>
        <v/>
      </c>
      <c r="G37" s="7" t="str">
        <f t="shared" si="9"/>
        <v/>
      </c>
      <c r="H37" s="7" t="str">
        <f t="shared" si="10"/>
        <v/>
      </c>
      <c r="I37" s="41"/>
      <c r="J37" s="41"/>
      <c r="K37" s="7" t="str">
        <f t="shared" si="4"/>
        <v/>
      </c>
      <c r="L37" s="9" t="str">
        <f t="shared" si="11"/>
        <v/>
      </c>
      <c r="M37" s="9" t="str">
        <f t="shared" si="5"/>
        <v/>
      </c>
      <c r="N37" s="1"/>
      <c r="O37" s="32" t="str">
        <f t="shared" si="1"/>
        <v/>
      </c>
      <c r="P37" s="32" t="str">
        <f t="shared" si="6"/>
        <v/>
      </c>
      <c r="Q37" s="9" t="str">
        <f t="shared" si="7"/>
        <v/>
      </c>
      <c r="R37" s="63" t="str">
        <f t="shared" si="8"/>
        <v/>
      </c>
    </row>
    <row r="38" spans="1:18" x14ac:dyDescent="0.2">
      <c r="A38" s="62"/>
      <c r="B38" s="52"/>
      <c r="C38" s="16">
        <f t="shared" si="0"/>
        <v>0</v>
      </c>
      <c r="D38" s="6"/>
      <c r="E38" s="7" t="str">
        <f t="shared" si="2"/>
        <v/>
      </c>
      <c r="F38" s="8" t="str">
        <f t="shared" si="3"/>
        <v/>
      </c>
      <c r="G38" s="7" t="str">
        <f t="shared" si="9"/>
        <v/>
      </c>
      <c r="H38" s="7" t="str">
        <f t="shared" si="10"/>
        <v/>
      </c>
      <c r="I38" s="41"/>
      <c r="J38" s="41"/>
      <c r="K38" s="7" t="str">
        <f t="shared" si="4"/>
        <v/>
      </c>
      <c r="L38" s="9" t="str">
        <f t="shared" si="11"/>
        <v/>
      </c>
      <c r="M38" s="9" t="str">
        <f t="shared" si="5"/>
        <v/>
      </c>
      <c r="N38" s="1"/>
      <c r="O38" s="32" t="str">
        <f t="shared" si="1"/>
        <v/>
      </c>
      <c r="P38" s="32" t="str">
        <f t="shared" si="6"/>
        <v/>
      </c>
      <c r="Q38" s="9" t="str">
        <f t="shared" si="7"/>
        <v/>
      </c>
      <c r="R38" s="63" t="str">
        <f t="shared" si="8"/>
        <v/>
      </c>
    </row>
    <row r="39" spans="1:18" x14ac:dyDescent="0.2">
      <c r="A39" s="62"/>
      <c r="B39" s="52"/>
      <c r="C39" s="16">
        <f t="shared" si="0"/>
        <v>0</v>
      </c>
      <c r="D39" s="6"/>
      <c r="E39" s="7" t="str">
        <f t="shared" si="2"/>
        <v/>
      </c>
      <c r="F39" s="8" t="str">
        <f t="shared" si="3"/>
        <v/>
      </c>
      <c r="G39" s="7" t="str">
        <f t="shared" si="9"/>
        <v/>
      </c>
      <c r="H39" s="7" t="str">
        <f t="shared" si="10"/>
        <v/>
      </c>
      <c r="I39" s="41"/>
      <c r="J39" s="41"/>
      <c r="K39" s="7" t="str">
        <f t="shared" si="4"/>
        <v/>
      </c>
      <c r="L39" s="9" t="str">
        <f t="shared" si="11"/>
        <v/>
      </c>
      <c r="M39" s="9" t="str">
        <f t="shared" si="5"/>
        <v/>
      </c>
      <c r="N39" s="1"/>
      <c r="O39" s="32" t="str">
        <f t="shared" si="1"/>
        <v/>
      </c>
      <c r="P39" s="32" t="str">
        <f t="shared" si="6"/>
        <v/>
      </c>
      <c r="Q39" s="9" t="str">
        <f t="shared" si="7"/>
        <v/>
      </c>
      <c r="R39" s="63" t="str">
        <f t="shared" si="8"/>
        <v/>
      </c>
    </row>
    <row r="40" spans="1:18" x14ac:dyDescent="0.2">
      <c r="A40" s="62"/>
      <c r="B40" s="52"/>
      <c r="C40" s="16">
        <f t="shared" si="0"/>
        <v>0</v>
      </c>
      <c r="D40" s="6"/>
      <c r="E40" s="7" t="str">
        <f t="shared" si="2"/>
        <v/>
      </c>
      <c r="F40" s="8" t="str">
        <f t="shared" si="3"/>
        <v/>
      </c>
      <c r="G40" s="7" t="str">
        <f t="shared" si="9"/>
        <v/>
      </c>
      <c r="H40" s="7" t="str">
        <f t="shared" si="10"/>
        <v/>
      </c>
      <c r="I40" s="41"/>
      <c r="J40" s="41"/>
      <c r="K40" s="7" t="str">
        <f t="shared" si="4"/>
        <v/>
      </c>
      <c r="L40" s="9" t="str">
        <f t="shared" si="11"/>
        <v/>
      </c>
      <c r="M40" s="9" t="str">
        <f t="shared" si="5"/>
        <v/>
      </c>
      <c r="N40" s="1"/>
      <c r="O40" s="32" t="str">
        <f t="shared" si="1"/>
        <v/>
      </c>
      <c r="P40" s="32" t="str">
        <f t="shared" si="6"/>
        <v/>
      </c>
      <c r="Q40" s="9" t="str">
        <f t="shared" si="7"/>
        <v/>
      </c>
      <c r="R40" s="63" t="str">
        <f t="shared" si="8"/>
        <v/>
      </c>
    </row>
    <row r="41" spans="1:18" x14ac:dyDescent="0.2">
      <c r="A41" s="62"/>
      <c r="B41" s="52"/>
      <c r="C41" s="16">
        <f t="shared" ref="C41:C65" si="12">$B$6*B41</f>
        <v>0</v>
      </c>
      <c r="D41" s="6"/>
      <c r="E41" s="7" t="str">
        <f t="shared" si="2"/>
        <v/>
      </c>
      <c r="F41" s="8" t="str">
        <f t="shared" si="3"/>
        <v/>
      </c>
      <c r="G41" s="7" t="str">
        <f t="shared" si="9"/>
        <v/>
      </c>
      <c r="H41" s="7" t="str">
        <f t="shared" si="10"/>
        <v/>
      </c>
      <c r="I41" s="41"/>
      <c r="J41" s="41"/>
      <c r="K41" s="7" t="str">
        <f t="shared" si="4"/>
        <v/>
      </c>
      <c r="L41" s="9" t="str">
        <f t="shared" si="11"/>
        <v/>
      </c>
      <c r="M41" s="9" t="str">
        <f t="shared" si="5"/>
        <v/>
      </c>
      <c r="N41" s="1"/>
      <c r="O41" s="32" t="str">
        <f t="shared" si="1"/>
        <v/>
      </c>
      <c r="P41" s="32" t="str">
        <f t="shared" si="6"/>
        <v/>
      </c>
      <c r="Q41" s="9" t="str">
        <f t="shared" si="7"/>
        <v/>
      </c>
      <c r="R41" s="63" t="str">
        <f t="shared" si="8"/>
        <v/>
      </c>
    </row>
    <row r="42" spans="1:18" x14ac:dyDescent="0.2">
      <c r="A42" s="62"/>
      <c r="B42" s="52"/>
      <c r="C42" s="16">
        <f t="shared" si="12"/>
        <v>0</v>
      </c>
      <c r="D42" s="6"/>
      <c r="E42" s="7" t="str">
        <f t="shared" si="2"/>
        <v/>
      </c>
      <c r="F42" s="8" t="str">
        <f t="shared" si="3"/>
        <v/>
      </c>
      <c r="G42" s="7" t="str">
        <f t="shared" si="9"/>
        <v/>
      </c>
      <c r="H42" s="7" t="str">
        <f t="shared" si="10"/>
        <v/>
      </c>
      <c r="I42" s="41"/>
      <c r="J42" s="41"/>
      <c r="K42" s="7" t="str">
        <f t="shared" si="4"/>
        <v/>
      </c>
      <c r="L42" s="9" t="str">
        <f t="shared" si="11"/>
        <v/>
      </c>
      <c r="M42" s="9" t="str">
        <f t="shared" si="5"/>
        <v/>
      </c>
      <c r="N42" s="1"/>
      <c r="O42" s="32" t="str">
        <f t="shared" si="1"/>
        <v/>
      </c>
      <c r="P42" s="32" t="str">
        <f t="shared" si="6"/>
        <v/>
      </c>
      <c r="Q42" s="9" t="str">
        <f t="shared" si="7"/>
        <v/>
      </c>
      <c r="R42" s="63" t="str">
        <f t="shared" si="8"/>
        <v/>
      </c>
    </row>
    <row r="43" spans="1:18" x14ac:dyDescent="0.2">
      <c r="A43" s="62"/>
      <c r="B43" s="52"/>
      <c r="C43" s="16">
        <f t="shared" si="12"/>
        <v>0</v>
      </c>
      <c r="D43" s="6"/>
      <c r="E43" s="7" t="str">
        <f t="shared" si="2"/>
        <v/>
      </c>
      <c r="F43" s="8" t="str">
        <f t="shared" si="3"/>
        <v/>
      </c>
      <c r="G43" s="7" t="str">
        <f t="shared" si="9"/>
        <v/>
      </c>
      <c r="H43" s="7" t="str">
        <f t="shared" si="10"/>
        <v/>
      </c>
      <c r="I43" s="41"/>
      <c r="J43" s="41"/>
      <c r="K43" s="7" t="str">
        <f t="shared" si="4"/>
        <v/>
      </c>
      <c r="L43" s="9" t="str">
        <f t="shared" si="11"/>
        <v/>
      </c>
      <c r="M43" s="9" t="str">
        <f t="shared" si="5"/>
        <v/>
      </c>
      <c r="N43" s="1"/>
      <c r="O43" s="32" t="str">
        <f t="shared" si="1"/>
        <v/>
      </c>
      <c r="P43" s="32" t="str">
        <f t="shared" si="6"/>
        <v/>
      </c>
      <c r="Q43" s="9" t="str">
        <f t="shared" si="7"/>
        <v/>
      </c>
      <c r="R43" s="63" t="str">
        <f t="shared" si="8"/>
        <v/>
      </c>
    </row>
    <row r="44" spans="1:18" x14ac:dyDescent="0.2">
      <c r="A44" s="62"/>
      <c r="B44" s="52"/>
      <c r="C44" s="16">
        <f t="shared" si="12"/>
        <v>0</v>
      </c>
      <c r="D44" s="6"/>
      <c r="E44" s="7" t="str">
        <f t="shared" si="2"/>
        <v/>
      </c>
      <c r="F44" s="8" t="str">
        <f t="shared" si="3"/>
        <v/>
      </c>
      <c r="G44" s="7" t="str">
        <f t="shared" si="9"/>
        <v/>
      </c>
      <c r="H44" s="7" t="str">
        <f t="shared" si="10"/>
        <v/>
      </c>
      <c r="I44" s="41"/>
      <c r="J44" s="41"/>
      <c r="K44" s="7" t="str">
        <f t="shared" si="4"/>
        <v/>
      </c>
      <c r="L44" s="9" t="str">
        <f t="shared" si="11"/>
        <v/>
      </c>
      <c r="M44" s="9" t="str">
        <f t="shared" si="5"/>
        <v/>
      </c>
      <c r="N44" s="1"/>
      <c r="O44" s="32" t="str">
        <f t="shared" si="1"/>
        <v/>
      </c>
      <c r="P44" s="32" t="str">
        <f t="shared" si="6"/>
        <v/>
      </c>
      <c r="Q44" s="9" t="str">
        <f t="shared" si="7"/>
        <v/>
      </c>
      <c r="R44" s="63" t="str">
        <f t="shared" si="8"/>
        <v/>
      </c>
    </row>
    <row r="45" spans="1:18" x14ac:dyDescent="0.2">
      <c r="A45" s="62"/>
      <c r="B45" s="52"/>
      <c r="C45" s="16">
        <f t="shared" si="12"/>
        <v>0</v>
      </c>
      <c r="D45" s="6"/>
      <c r="E45" s="7" t="str">
        <f t="shared" si="2"/>
        <v/>
      </c>
      <c r="F45" s="8" t="str">
        <f t="shared" si="3"/>
        <v/>
      </c>
      <c r="G45" s="7" t="str">
        <f t="shared" si="9"/>
        <v/>
      </c>
      <c r="H45" s="7" t="str">
        <f t="shared" si="10"/>
        <v/>
      </c>
      <c r="I45" s="41"/>
      <c r="J45" s="41"/>
      <c r="K45" s="7" t="str">
        <f t="shared" si="4"/>
        <v/>
      </c>
      <c r="L45" s="9" t="str">
        <f t="shared" si="11"/>
        <v/>
      </c>
      <c r="M45" s="9" t="str">
        <f t="shared" si="5"/>
        <v/>
      </c>
      <c r="N45" s="1"/>
      <c r="O45" s="32" t="str">
        <f t="shared" si="1"/>
        <v/>
      </c>
      <c r="P45" s="32" t="str">
        <f t="shared" si="6"/>
        <v/>
      </c>
      <c r="Q45" s="9" t="str">
        <f t="shared" si="7"/>
        <v/>
      </c>
      <c r="R45" s="63" t="str">
        <f t="shared" si="8"/>
        <v/>
      </c>
    </row>
    <row r="46" spans="1:18" x14ac:dyDescent="0.2">
      <c r="A46" s="62"/>
      <c r="B46" s="52"/>
      <c r="C46" s="16">
        <f t="shared" si="12"/>
        <v>0</v>
      </c>
      <c r="D46" s="6"/>
      <c r="E46" s="7" t="str">
        <f t="shared" si="2"/>
        <v/>
      </c>
      <c r="F46" s="8" t="str">
        <f t="shared" si="3"/>
        <v/>
      </c>
      <c r="G46" s="7" t="str">
        <f t="shared" si="9"/>
        <v/>
      </c>
      <c r="H46" s="7" t="str">
        <f t="shared" si="10"/>
        <v/>
      </c>
      <c r="I46" s="41"/>
      <c r="J46" s="41"/>
      <c r="K46" s="7" t="str">
        <f t="shared" si="4"/>
        <v/>
      </c>
      <c r="L46" s="9" t="str">
        <f t="shared" si="11"/>
        <v/>
      </c>
      <c r="M46" s="9" t="str">
        <f t="shared" si="5"/>
        <v/>
      </c>
      <c r="N46" s="1"/>
      <c r="O46" s="32" t="str">
        <f t="shared" si="1"/>
        <v/>
      </c>
      <c r="P46" s="32" t="str">
        <f t="shared" si="6"/>
        <v/>
      </c>
      <c r="Q46" s="9" t="str">
        <f t="shared" si="7"/>
        <v/>
      </c>
      <c r="R46" s="63" t="str">
        <f t="shared" si="8"/>
        <v/>
      </c>
    </row>
    <row r="47" spans="1:18" x14ac:dyDescent="0.2">
      <c r="A47" s="62"/>
      <c r="B47" s="52"/>
      <c r="C47" s="16">
        <f t="shared" si="12"/>
        <v>0</v>
      </c>
      <c r="D47" s="6"/>
      <c r="E47" s="7" t="str">
        <f t="shared" si="2"/>
        <v/>
      </c>
      <c r="F47" s="8" t="str">
        <f t="shared" si="3"/>
        <v/>
      </c>
      <c r="G47" s="7" t="str">
        <f t="shared" si="9"/>
        <v/>
      </c>
      <c r="H47" s="7" t="str">
        <f t="shared" si="10"/>
        <v/>
      </c>
      <c r="I47" s="41"/>
      <c r="J47" s="41"/>
      <c r="K47" s="7" t="str">
        <f t="shared" si="4"/>
        <v/>
      </c>
      <c r="L47" s="9" t="str">
        <f t="shared" si="11"/>
        <v/>
      </c>
      <c r="M47" s="9" t="str">
        <f t="shared" si="5"/>
        <v/>
      </c>
      <c r="N47" s="1"/>
      <c r="O47" s="32" t="str">
        <f t="shared" si="1"/>
        <v/>
      </c>
      <c r="P47" s="32" t="str">
        <f t="shared" si="6"/>
        <v/>
      </c>
      <c r="Q47" s="9" t="str">
        <f t="shared" si="7"/>
        <v/>
      </c>
      <c r="R47" s="63" t="str">
        <f t="shared" si="8"/>
        <v/>
      </c>
    </row>
    <row r="48" spans="1:18" x14ac:dyDescent="0.2">
      <c r="A48" s="62"/>
      <c r="B48" s="52"/>
      <c r="C48" s="16">
        <f t="shared" si="12"/>
        <v>0</v>
      </c>
      <c r="D48" s="6"/>
      <c r="E48" s="7" t="str">
        <f t="shared" si="2"/>
        <v/>
      </c>
      <c r="F48" s="8" t="str">
        <f t="shared" si="3"/>
        <v/>
      </c>
      <c r="G48" s="7" t="str">
        <f t="shared" si="9"/>
        <v/>
      </c>
      <c r="H48" s="7" t="str">
        <f t="shared" si="10"/>
        <v/>
      </c>
      <c r="I48" s="41"/>
      <c r="J48" s="41"/>
      <c r="K48" s="7" t="str">
        <f t="shared" si="4"/>
        <v/>
      </c>
      <c r="L48" s="9" t="str">
        <f t="shared" si="11"/>
        <v/>
      </c>
      <c r="M48" s="9" t="str">
        <f t="shared" si="5"/>
        <v/>
      </c>
      <c r="N48" s="1"/>
      <c r="O48" s="32" t="str">
        <f t="shared" si="1"/>
        <v/>
      </c>
      <c r="P48" s="32" t="str">
        <f t="shared" si="6"/>
        <v/>
      </c>
      <c r="Q48" s="9" t="str">
        <f t="shared" si="7"/>
        <v/>
      </c>
      <c r="R48" s="63" t="str">
        <f t="shared" si="8"/>
        <v/>
      </c>
    </row>
    <row r="49" spans="1:18" x14ac:dyDescent="0.2">
      <c r="A49" s="62"/>
      <c r="B49" s="52"/>
      <c r="C49" s="16">
        <f t="shared" si="12"/>
        <v>0</v>
      </c>
      <c r="D49" s="6"/>
      <c r="E49" s="7" t="str">
        <f t="shared" si="2"/>
        <v/>
      </c>
      <c r="F49" s="8" t="str">
        <f t="shared" si="3"/>
        <v/>
      </c>
      <c r="G49" s="7" t="str">
        <f t="shared" si="9"/>
        <v/>
      </c>
      <c r="H49" s="7" t="str">
        <f t="shared" si="10"/>
        <v/>
      </c>
      <c r="I49" s="41"/>
      <c r="J49" s="41"/>
      <c r="K49" s="7" t="str">
        <f t="shared" si="4"/>
        <v/>
      </c>
      <c r="L49" s="9" t="str">
        <f t="shared" si="11"/>
        <v/>
      </c>
      <c r="M49" s="9" t="str">
        <f t="shared" si="5"/>
        <v/>
      </c>
      <c r="N49" s="1"/>
      <c r="O49" s="32" t="str">
        <f t="shared" si="1"/>
        <v/>
      </c>
      <c r="P49" s="32" t="str">
        <f t="shared" si="6"/>
        <v/>
      </c>
      <c r="Q49" s="9" t="str">
        <f t="shared" si="7"/>
        <v/>
      </c>
      <c r="R49" s="63" t="str">
        <f t="shared" si="8"/>
        <v/>
      </c>
    </row>
    <row r="50" spans="1:18" x14ac:dyDescent="0.2">
      <c r="A50" s="62"/>
      <c r="B50" s="52"/>
      <c r="C50" s="16">
        <f t="shared" si="12"/>
        <v>0</v>
      </c>
      <c r="D50" s="6"/>
      <c r="E50" s="7" t="str">
        <f t="shared" si="2"/>
        <v/>
      </c>
      <c r="F50" s="8" t="str">
        <f t="shared" si="3"/>
        <v/>
      </c>
      <c r="G50" s="7" t="str">
        <f t="shared" si="9"/>
        <v/>
      </c>
      <c r="H50" s="7" t="str">
        <f t="shared" si="10"/>
        <v/>
      </c>
      <c r="I50" s="41"/>
      <c r="J50" s="41"/>
      <c r="K50" s="7" t="str">
        <f t="shared" si="4"/>
        <v/>
      </c>
      <c r="L50" s="9" t="str">
        <f t="shared" si="11"/>
        <v/>
      </c>
      <c r="M50" s="9" t="str">
        <f t="shared" si="5"/>
        <v/>
      </c>
      <c r="N50" s="1"/>
      <c r="O50" s="32" t="str">
        <f t="shared" si="1"/>
        <v/>
      </c>
      <c r="P50" s="32" t="str">
        <f t="shared" si="6"/>
        <v/>
      </c>
      <c r="Q50" s="9" t="str">
        <f t="shared" si="7"/>
        <v/>
      </c>
      <c r="R50" s="63" t="str">
        <f t="shared" si="8"/>
        <v/>
      </c>
    </row>
    <row r="51" spans="1:18" x14ac:dyDescent="0.2">
      <c r="A51" s="62"/>
      <c r="B51" s="52"/>
      <c r="C51" s="16">
        <f t="shared" si="12"/>
        <v>0</v>
      </c>
      <c r="D51" s="6"/>
      <c r="E51" s="7" t="str">
        <f t="shared" si="2"/>
        <v/>
      </c>
      <c r="F51" s="8" t="str">
        <f t="shared" si="3"/>
        <v/>
      </c>
      <c r="G51" s="7" t="str">
        <f t="shared" si="9"/>
        <v/>
      </c>
      <c r="H51" s="7" t="str">
        <f t="shared" si="10"/>
        <v/>
      </c>
      <c r="I51" s="41"/>
      <c r="J51" s="41"/>
      <c r="K51" s="7" t="str">
        <f t="shared" si="4"/>
        <v/>
      </c>
      <c r="L51" s="9" t="str">
        <f t="shared" si="11"/>
        <v/>
      </c>
      <c r="M51" s="9" t="str">
        <f t="shared" si="5"/>
        <v/>
      </c>
      <c r="N51" s="1"/>
      <c r="O51" s="32" t="str">
        <f t="shared" si="1"/>
        <v/>
      </c>
      <c r="P51" s="32" t="str">
        <f t="shared" si="6"/>
        <v/>
      </c>
      <c r="Q51" s="9" t="str">
        <f t="shared" si="7"/>
        <v/>
      </c>
      <c r="R51" s="63" t="str">
        <f t="shared" si="8"/>
        <v/>
      </c>
    </row>
    <row r="52" spans="1:18" x14ac:dyDescent="0.2">
      <c r="A52" s="62"/>
      <c r="B52" s="52"/>
      <c r="C52" s="16">
        <f t="shared" si="12"/>
        <v>0</v>
      </c>
      <c r="D52" s="6"/>
      <c r="E52" s="7" t="str">
        <f t="shared" si="2"/>
        <v/>
      </c>
      <c r="F52" s="8" t="str">
        <f t="shared" si="3"/>
        <v/>
      </c>
      <c r="G52" s="7" t="str">
        <f t="shared" si="9"/>
        <v/>
      </c>
      <c r="H52" s="7" t="str">
        <f t="shared" si="10"/>
        <v/>
      </c>
      <c r="I52" s="41"/>
      <c r="J52" s="41"/>
      <c r="K52" s="7" t="str">
        <f t="shared" si="4"/>
        <v/>
      </c>
      <c r="L52" s="9" t="str">
        <f t="shared" si="11"/>
        <v/>
      </c>
      <c r="M52" s="9" t="str">
        <f t="shared" si="5"/>
        <v/>
      </c>
      <c r="N52" s="1"/>
      <c r="O52" s="32" t="str">
        <f t="shared" si="1"/>
        <v/>
      </c>
      <c r="P52" s="32" t="str">
        <f t="shared" si="6"/>
        <v/>
      </c>
      <c r="Q52" s="9" t="str">
        <f t="shared" si="7"/>
        <v/>
      </c>
      <c r="R52" s="63" t="str">
        <f t="shared" si="8"/>
        <v/>
      </c>
    </row>
    <row r="53" spans="1:18" x14ac:dyDescent="0.2">
      <c r="A53" s="62"/>
      <c r="B53" s="52"/>
      <c r="C53" s="16">
        <f t="shared" si="12"/>
        <v>0</v>
      </c>
      <c r="D53" s="6"/>
      <c r="E53" s="7" t="str">
        <f t="shared" si="2"/>
        <v/>
      </c>
      <c r="F53" s="8" t="str">
        <f t="shared" si="3"/>
        <v/>
      </c>
      <c r="G53" s="7" t="str">
        <f t="shared" si="9"/>
        <v/>
      </c>
      <c r="H53" s="7" t="str">
        <f t="shared" si="10"/>
        <v/>
      </c>
      <c r="I53" s="41"/>
      <c r="J53" s="41"/>
      <c r="K53" s="7" t="str">
        <f t="shared" si="4"/>
        <v/>
      </c>
      <c r="L53" s="9" t="str">
        <f t="shared" si="11"/>
        <v/>
      </c>
      <c r="M53" s="9" t="str">
        <f t="shared" si="5"/>
        <v/>
      </c>
      <c r="N53" s="1"/>
      <c r="O53" s="32" t="str">
        <f t="shared" si="1"/>
        <v/>
      </c>
      <c r="P53" s="32" t="str">
        <f t="shared" si="6"/>
        <v/>
      </c>
      <c r="Q53" s="9" t="str">
        <f t="shared" si="7"/>
        <v/>
      </c>
      <c r="R53" s="63" t="str">
        <f t="shared" si="8"/>
        <v/>
      </c>
    </row>
    <row r="54" spans="1:18" x14ac:dyDescent="0.2">
      <c r="A54" s="62"/>
      <c r="B54" s="52"/>
      <c r="C54" s="16">
        <f t="shared" si="12"/>
        <v>0</v>
      </c>
      <c r="D54" s="6"/>
      <c r="E54" s="7" t="str">
        <f t="shared" si="2"/>
        <v/>
      </c>
      <c r="F54" s="8" t="str">
        <f t="shared" si="3"/>
        <v/>
      </c>
      <c r="G54" s="7" t="str">
        <f t="shared" si="9"/>
        <v/>
      </c>
      <c r="H54" s="7" t="str">
        <f t="shared" si="10"/>
        <v/>
      </c>
      <c r="I54" s="41"/>
      <c r="J54" s="41"/>
      <c r="K54" s="7" t="str">
        <f t="shared" si="4"/>
        <v/>
      </c>
      <c r="L54" s="9" t="str">
        <f t="shared" si="11"/>
        <v/>
      </c>
      <c r="M54" s="9" t="str">
        <f t="shared" si="5"/>
        <v/>
      </c>
      <c r="N54" s="1"/>
      <c r="O54" s="32" t="str">
        <f t="shared" si="1"/>
        <v/>
      </c>
      <c r="P54" s="32" t="str">
        <f t="shared" si="6"/>
        <v/>
      </c>
      <c r="Q54" s="9" t="str">
        <f t="shared" si="7"/>
        <v/>
      </c>
      <c r="R54" s="63" t="str">
        <f t="shared" si="8"/>
        <v/>
      </c>
    </row>
    <row r="55" spans="1:18" x14ac:dyDescent="0.2">
      <c r="A55" s="62"/>
      <c r="B55" s="52"/>
      <c r="C55" s="16">
        <f t="shared" si="12"/>
        <v>0</v>
      </c>
      <c r="D55" s="6"/>
      <c r="E55" s="7" t="str">
        <f t="shared" si="2"/>
        <v/>
      </c>
      <c r="F55" s="8" t="str">
        <f t="shared" si="3"/>
        <v/>
      </c>
      <c r="G55" s="7" t="str">
        <f t="shared" si="9"/>
        <v/>
      </c>
      <c r="H55" s="7" t="str">
        <f t="shared" si="10"/>
        <v/>
      </c>
      <c r="I55" s="41"/>
      <c r="J55" s="41"/>
      <c r="K55" s="7" t="str">
        <f t="shared" si="4"/>
        <v/>
      </c>
      <c r="L55" s="9" t="str">
        <f t="shared" si="11"/>
        <v/>
      </c>
      <c r="M55" s="9" t="str">
        <f t="shared" si="5"/>
        <v/>
      </c>
      <c r="N55" s="1"/>
      <c r="O55" s="32" t="str">
        <f t="shared" si="1"/>
        <v/>
      </c>
      <c r="P55" s="32" t="str">
        <f t="shared" si="6"/>
        <v/>
      </c>
      <c r="Q55" s="9" t="str">
        <f t="shared" si="7"/>
        <v/>
      </c>
      <c r="R55" s="63" t="str">
        <f t="shared" si="8"/>
        <v/>
      </c>
    </row>
    <row r="56" spans="1:18" x14ac:dyDescent="0.2">
      <c r="A56" s="62"/>
      <c r="B56" s="52"/>
      <c r="C56" s="16">
        <f t="shared" si="12"/>
        <v>0</v>
      </c>
      <c r="D56" s="6"/>
      <c r="E56" s="7" t="str">
        <f t="shared" si="2"/>
        <v/>
      </c>
      <c r="F56" s="8" t="str">
        <f t="shared" si="3"/>
        <v/>
      </c>
      <c r="G56" s="7" t="str">
        <f t="shared" si="9"/>
        <v/>
      </c>
      <c r="H56" s="7" t="str">
        <f t="shared" si="10"/>
        <v/>
      </c>
      <c r="I56" s="41"/>
      <c r="J56" s="41"/>
      <c r="K56" s="7" t="str">
        <f t="shared" si="4"/>
        <v/>
      </c>
      <c r="L56" s="9" t="str">
        <f t="shared" si="11"/>
        <v/>
      </c>
      <c r="M56" s="9" t="str">
        <f t="shared" si="5"/>
        <v/>
      </c>
      <c r="N56" s="1"/>
      <c r="O56" s="32" t="str">
        <f t="shared" si="1"/>
        <v/>
      </c>
      <c r="P56" s="32" t="str">
        <f t="shared" si="6"/>
        <v/>
      </c>
      <c r="Q56" s="9" t="str">
        <f t="shared" si="7"/>
        <v/>
      </c>
      <c r="R56" s="63" t="str">
        <f t="shared" si="8"/>
        <v/>
      </c>
    </row>
    <row r="57" spans="1:18" x14ac:dyDescent="0.2">
      <c r="A57" s="62"/>
      <c r="B57" s="52"/>
      <c r="C57" s="16">
        <f t="shared" si="12"/>
        <v>0</v>
      </c>
      <c r="D57" s="6"/>
      <c r="E57" s="7" t="str">
        <f t="shared" si="2"/>
        <v/>
      </c>
      <c r="F57" s="8" t="str">
        <f t="shared" si="3"/>
        <v/>
      </c>
      <c r="G57" s="7" t="str">
        <f t="shared" si="9"/>
        <v/>
      </c>
      <c r="H57" s="7" t="str">
        <f t="shared" si="10"/>
        <v/>
      </c>
      <c r="I57" s="41"/>
      <c r="J57" s="41"/>
      <c r="K57" s="7" t="str">
        <f t="shared" si="4"/>
        <v/>
      </c>
      <c r="L57" s="9" t="str">
        <f t="shared" si="11"/>
        <v/>
      </c>
      <c r="M57" s="9" t="str">
        <f t="shared" si="5"/>
        <v/>
      </c>
      <c r="N57" s="1"/>
      <c r="O57" s="32" t="str">
        <f t="shared" si="1"/>
        <v/>
      </c>
      <c r="P57" s="32" t="str">
        <f t="shared" si="6"/>
        <v/>
      </c>
      <c r="Q57" s="9" t="str">
        <f t="shared" si="7"/>
        <v/>
      </c>
      <c r="R57" s="63" t="str">
        <f t="shared" si="8"/>
        <v/>
      </c>
    </row>
    <row r="58" spans="1:18" x14ac:dyDescent="0.2">
      <c r="A58" s="62"/>
      <c r="B58" s="52"/>
      <c r="C58" s="16">
        <f t="shared" si="12"/>
        <v>0</v>
      </c>
      <c r="D58" s="6"/>
      <c r="E58" s="7" t="str">
        <f t="shared" si="2"/>
        <v/>
      </c>
      <c r="F58" s="8" t="str">
        <f t="shared" si="3"/>
        <v/>
      </c>
      <c r="G58" s="7" t="str">
        <f t="shared" si="9"/>
        <v/>
      </c>
      <c r="H58" s="7" t="str">
        <f t="shared" si="10"/>
        <v/>
      </c>
      <c r="I58" s="41"/>
      <c r="J58" s="41"/>
      <c r="K58" s="7" t="str">
        <f t="shared" si="4"/>
        <v/>
      </c>
      <c r="L58" s="9" t="str">
        <f t="shared" si="11"/>
        <v/>
      </c>
      <c r="M58" s="9" t="str">
        <f t="shared" si="5"/>
        <v/>
      </c>
      <c r="N58" s="1"/>
      <c r="O58" s="32" t="str">
        <f t="shared" si="1"/>
        <v/>
      </c>
      <c r="P58" s="32" t="str">
        <f t="shared" si="6"/>
        <v/>
      </c>
      <c r="Q58" s="9" t="str">
        <f t="shared" si="7"/>
        <v/>
      </c>
      <c r="R58" s="63" t="str">
        <f t="shared" si="8"/>
        <v/>
      </c>
    </row>
    <row r="59" spans="1:18" x14ac:dyDescent="0.2">
      <c r="A59" s="62"/>
      <c r="B59" s="52"/>
      <c r="C59" s="16">
        <f t="shared" si="12"/>
        <v>0</v>
      </c>
      <c r="D59" s="6"/>
      <c r="E59" s="7" t="str">
        <f t="shared" si="2"/>
        <v/>
      </c>
      <c r="F59" s="8" t="str">
        <f t="shared" si="3"/>
        <v/>
      </c>
      <c r="G59" s="7" t="str">
        <f t="shared" si="9"/>
        <v/>
      </c>
      <c r="H59" s="7" t="str">
        <f t="shared" si="10"/>
        <v/>
      </c>
      <c r="I59" s="41"/>
      <c r="J59" s="41"/>
      <c r="K59" s="7" t="str">
        <f t="shared" si="4"/>
        <v/>
      </c>
      <c r="L59" s="9" t="str">
        <f t="shared" si="11"/>
        <v/>
      </c>
      <c r="M59" s="9" t="str">
        <f t="shared" si="5"/>
        <v/>
      </c>
      <c r="N59" s="1"/>
      <c r="O59" s="32" t="str">
        <f t="shared" si="1"/>
        <v/>
      </c>
      <c r="P59" s="32" t="str">
        <f t="shared" si="6"/>
        <v/>
      </c>
      <c r="Q59" s="9" t="str">
        <f t="shared" si="7"/>
        <v/>
      </c>
      <c r="R59" s="63" t="str">
        <f t="shared" si="8"/>
        <v/>
      </c>
    </row>
    <row r="60" spans="1:18" x14ac:dyDescent="0.2">
      <c r="A60" s="62"/>
      <c r="B60" s="52"/>
      <c r="C60" s="16">
        <f t="shared" si="12"/>
        <v>0</v>
      </c>
      <c r="D60" s="6"/>
      <c r="E60" s="7" t="str">
        <f t="shared" si="2"/>
        <v/>
      </c>
      <c r="F60" s="8" t="str">
        <f t="shared" si="3"/>
        <v/>
      </c>
      <c r="G60" s="7" t="str">
        <f t="shared" si="9"/>
        <v/>
      </c>
      <c r="H60" s="7" t="str">
        <f t="shared" si="10"/>
        <v/>
      </c>
      <c r="I60" s="41"/>
      <c r="J60" s="41"/>
      <c r="K60" s="7" t="str">
        <f t="shared" si="4"/>
        <v/>
      </c>
      <c r="L60" s="9" t="str">
        <f t="shared" si="11"/>
        <v/>
      </c>
      <c r="M60" s="9" t="str">
        <f t="shared" si="5"/>
        <v/>
      </c>
      <c r="N60" s="1"/>
      <c r="O60" s="32" t="str">
        <f t="shared" si="1"/>
        <v/>
      </c>
      <c r="P60" s="32" t="str">
        <f t="shared" si="6"/>
        <v/>
      </c>
      <c r="Q60" s="9" t="str">
        <f t="shared" si="7"/>
        <v/>
      </c>
      <c r="R60" s="63" t="str">
        <f t="shared" si="8"/>
        <v/>
      </c>
    </row>
    <row r="61" spans="1:18" x14ac:dyDescent="0.2">
      <c r="A61" s="62"/>
      <c r="B61" s="52"/>
      <c r="C61" s="16">
        <f t="shared" si="12"/>
        <v>0</v>
      </c>
      <c r="D61" s="6"/>
      <c r="E61" s="7" t="str">
        <f t="shared" si="2"/>
        <v/>
      </c>
      <c r="F61" s="8" t="str">
        <f t="shared" si="3"/>
        <v/>
      </c>
      <c r="G61" s="7" t="str">
        <f t="shared" si="9"/>
        <v/>
      </c>
      <c r="H61" s="7" t="str">
        <f t="shared" si="10"/>
        <v/>
      </c>
      <c r="I61" s="41"/>
      <c r="J61" s="41"/>
      <c r="K61" s="7" t="str">
        <f t="shared" si="4"/>
        <v/>
      </c>
      <c r="L61" s="9" t="str">
        <f t="shared" si="11"/>
        <v/>
      </c>
      <c r="M61" s="9" t="str">
        <f t="shared" si="5"/>
        <v/>
      </c>
      <c r="N61" s="1"/>
      <c r="O61" s="32" t="str">
        <f t="shared" si="1"/>
        <v/>
      </c>
      <c r="P61" s="32" t="str">
        <f t="shared" si="6"/>
        <v/>
      </c>
      <c r="Q61" s="9" t="str">
        <f t="shared" si="7"/>
        <v/>
      </c>
      <c r="R61" s="63" t="str">
        <f t="shared" si="8"/>
        <v/>
      </c>
    </row>
    <row r="62" spans="1:18" x14ac:dyDescent="0.2">
      <c r="A62" s="62"/>
      <c r="B62" s="52"/>
      <c r="C62" s="16">
        <f t="shared" si="12"/>
        <v>0</v>
      </c>
      <c r="D62" s="6"/>
      <c r="E62" s="7" t="str">
        <f t="shared" si="2"/>
        <v/>
      </c>
      <c r="F62" s="8" t="str">
        <f t="shared" si="3"/>
        <v/>
      </c>
      <c r="G62" s="7" t="str">
        <f t="shared" si="9"/>
        <v/>
      </c>
      <c r="H62" s="7" t="str">
        <f t="shared" si="10"/>
        <v/>
      </c>
      <c r="I62" s="41"/>
      <c r="J62" s="41"/>
      <c r="K62" s="7" t="str">
        <f t="shared" si="4"/>
        <v/>
      </c>
      <c r="L62" s="9" t="str">
        <f t="shared" si="11"/>
        <v/>
      </c>
      <c r="M62" s="9" t="str">
        <f t="shared" si="5"/>
        <v/>
      </c>
      <c r="N62" s="1"/>
      <c r="O62" s="32" t="str">
        <f t="shared" si="1"/>
        <v/>
      </c>
      <c r="P62" s="32" t="str">
        <f t="shared" si="6"/>
        <v/>
      </c>
      <c r="Q62" s="9" t="str">
        <f t="shared" si="7"/>
        <v/>
      </c>
      <c r="R62" s="63" t="str">
        <f t="shared" si="8"/>
        <v/>
      </c>
    </row>
    <row r="63" spans="1:18" x14ac:dyDescent="0.2">
      <c r="A63" s="62"/>
      <c r="B63" s="52"/>
      <c r="C63" s="16">
        <f t="shared" si="12"/>
        <v>0</v>
      </c>
      <c r="D63" s="6"/>
      <c r="E63" s="7" t="str">
        <f t="shared" si="2"/>
        <v/>
      </c>
      <c r="F63" s="8" t="str">
        <f t="shared" si="3"/>
        <v/>
      </c>
      <c r="G63" s="7" t="str">
        <f t="shared" si="9"/>
        <v/>
      </c>
      <c r="H63" s="7" t="str">
        <f t="shared" si="10"/>
        <v/>
      </c>
      <c r="I63" s="41"/>
      <c r="J63" s="41"/>
      <c r="K63" s="7" t="str">
        <f t="shared" si="4"/>
        <v/>
      </c>
      <c r="L63" s="9" t="str">
        <f t="shared" si="11"/>
        <v/>
      </c>
      <c r="M63" s="9" t="str">
        <f t="shared" si="5"/>
        <v/>
      </c>
      <c r="N63" s="1"/>
      <c r="O63" s="32" t="str">
        <f t="shared" si="1"/>
        <v/>
      </c>
      <c r="P63" s="32" t="str">
        <f t="shared" si="6"/>
        <v/>
      </c>
      <c r="Q63" s="9" t="str">
        <f t="shared" si="7"/>
        <v/>
      </c>
      <c r="R63" s="63" t="str">
        <f t="shared" si="8"/>
        <v/>
      </c>
    </row>
    <row r="64" spans="1:18" x14ac:dyDescent="0.2">
      <c r="A64" s="62"/>
      <c r="B64" s="52"/>
      <c r="C64" s="16">
        <f t="shared" si="12"/>
        <v>0</v>
      </c>
      <c r="D64" s="6"/>
      <c r="E64" s="7" t="str">
        <f t="shared" si="2"/>
        <v/>
      </c>
      <c r="F64" s="8" t="str">
        <f t="shared" si="3"/>
        <v/>
      </c>
      <c r="G64" s="7" t="str">
        <f t="shared" si="9"/>
        <v/>
      </c>
      <c r="H64" s="7" t="str">
        <f t="shared" si="10"/>
        <v/>
      </c>
      <c r="I64" s="41"/>
      <c r="J64" s="41"/>
      <c r="K64" s="7" t="str">
        <f t="shared" si="4"/>
        <v/>
      </c>
      <c r="L64" s="9" t="str">
        <f t="shared" si="11"/>
        <v/>
      </c>
      <c r="M64" s="9" t="str">
        <f t="shared" si="5"/>
        <v/>
      </c>
      <c r="N64" s="1"/>
      <c r="O64" s="32" t="str">
        <f t="shared" si="1"/>
        <v/>
      </c>
      <c r="P64" s="32" t="str">
        <f t="shared" si="6"/>
        <v/>
      </c>
      <c r="Q64" s="9" t="str">
        <f t="shared" si="7"/>
        <v/>
      </c>
      <c r="R64" s="63" t="str">
        <f t="shared" si="8"/>
        <v/>
      </c>
    </row>
    <row r="65" spans="1:18" x14ac:dyDescent="0.2">
      <c r="A65" s="64" t="s">
        <v>2</v>
      </c>
      <c r="B65" s="30">
        <f>1-B66</f>
        <v>0.21109600000000006</v>
      </c>
      <c r="C65" s="18">
        <f t="shared" si="12"/>
        <v>4.3696872000000013</v>
      </c>
      <c r="D65" s="106"/>
      <c r="E65" s="76"/>
      <c r="F65" s="75"/>
      <c r="G65" s="35"/>
      <c r="H65" s="76"/>
      <c r="I65" s="35"/>
      <c r="J65" s="35"/>
      <c r="K65" s="35"/>
      <c r="L65" s="10"/>
      <c r="M65" s="10"/>
      <c r="N65" s="1"/>
      <c r="O65" s="36"/>
      <c r="P65" s="76"/>
      <c r="Q65" s="36"/>
      <c r="R65" s="65"/>
    </row>
    <row r="66" spans="1:18" ht="39.75" customHeight="1" x14ac:dyDescent="0.2">
      <c r="A66" s="130" t="s">
        <v>3</v>
      </c>
      <c r="B66" s="117">
        <f>IF(SUM(C9:C64)&gt;$B$6,"Erreur: le total des coupes dépasse l'achat en poids",SUM(B9:B64))</f>
        <v>0.78890399999999994</v>
      </c>
      <c r="C66" s="122">
        <f>SUM(C9:C64)</f>
        <v>16.330312799999998</v>
      </c>
      <c r="D66" s="118"/>
      <c r="E66" s="119">
        <f>SUM(E9:E64)</f>
        <v>558.9818064000001</v>
      </c>
      <c r="F66" s="120"/>
      <c r="G66" s="121"/>
      <c r="H66" s="119">
        <f>SUM(H9:H64)</f>
        <v>220</v>
      </c>
      <c r="I66" s="122">
        <f>SUM(I9:I64)</f>
        <v>0</v>
      </c>
      <c r="J66" s="123"/>
      <c r="K66" s="119">
        <f>SUM(K9:K64)</f>
        <v>0</v>
      </c>
      <c r="L66" s="127"/>
      <c r="M66" s="127"/>
      <c r="N66" s="128"/>
      <c r="O66" s="127"/>
      <c r="P66" s="119">
        <f>SUM(P9:P64)</f>
        <v>440</v>
      </c>
      <c r="Q66" s="124"/>
      <c r="R66" s="129"/>
    </row>
    <row r="67" spans="1:18" x14ac:dyDescent="0.2">
      <c r="A67" s="67" t="s">
        <v>4</v>
      </c>
      <c r="B67" s="31">
        <f>B66+B65</f>
        <v>1</v>
      </c>
      <c r="C67" s="20">
        <f>C66+C65</f>
        <v>20.7</v>
      </c>
      <c r="D67" s="107"/>
      <c r="E67" s="12"/>
      <c r="F67" s="12"/>
      <c r="G67" s="12"/>
      <c r="H67" s="12"/>
      <c r="I67" s="12"/>
      <c r="J67" s="12"/>
      <c r="K67" s="12"/>
      <c r="L67" s="13"/>
      <c r="M67" s="13"/>
      <c r="N67" s="1"/>
      <c r="O67" s="38"/>
      <c r="P67" s="12"/>
      <c r="Q67" s="38"/>
      <c r="R67" s="68"/>
    </row>
    <row r="68" spans="1:18" ht="13.5" thickBot="1" x14ac:dyDescent="0.25">
      <c r="A68" s="2"/>
      <c r="B68" s="1"/>
      <c r="C68" s="1"/>
      <c r="D68" s="1"/>
      <c r="E68" s="1"/>
      <c r="F68" s="1"/>
      <c r="G68" s="1"/>
      <c r="H68" s="1"/>
      <c r="I68" s="1"/>
      <c r="J68" s="1"/>
      <c r="K68" s="1"/>
      <c r="L68" s="1"/>
      <c r="M68" s="1"/>
      <c r="N68" s="1"/>
      <c r="O68" s="1"/>
      <c r="P68" s="1"/>
      <c r="Q68" s="1"/>
      <c r="R68" s="57"/>
    </row>
    <row r="69" spans="1:18" ht="48" customHeight="1" thickBot="1" x14ac:dyDescent="0.25">
      <c r="A69" s="176" t="s">
        <v>66</v>
      </c>
      <c r="B69" s="177"/>
      <c r="C69" s="177"/>
      <c r="D69" s="177"/>
      <c r="E69" s="178"/>
      <c r="F69" s="104"/>
      <c r="G69" s="59"/>
      <c r="H69" s="59"/>
      <c r="I69" s="59"/>
      <c r="J69" s="59"/>
      <c r="K69" s="59"/>
      <c r="L69" s="59"/>
      <c r="M69" s="59"/>
      <c r="N69" s="176" t="s">
        <v>95</v>
      </c>
      <c r="O69" s="177"/>
      <c r="P69" s="177"/>
      <c r="Q69" s="177"/>
      <c r="R69" s="178"/>
    </row>
    <row r="70" spans="1:18" ht="65.25" customHeight="1" thickBot="1" x14ac:dyDescent="0.25">
      <c r="A70" s="82" t="s">
        <v>7</v>
      </c>
      <c r="B70" s="169" t="s">
        <v>8</v>
      </c>
      <c r="C70" s="170"/>
      <c r="D70" s="105" t="s">
        <v>93</v>
      </c>
      <c r="E70" s="105" t="s">
        <v>94</v>
      </c>
      <c r="F70" s="59"/>
      <c r="G70" s="59"/>
      <c r="H70" s="59"/>
      <c r="I70" s="59"/>
      <c r="J70" s="59"/>
      <c r="K70" s="59"/>
      <c r="L70" s="59"/>
      <c r="M70" s="59"/>
      <c r="N70" s="82" t="s">
        <v>7</v>
      </c>
      <c r="O70" s="83" t="s">
        <v>64</v>
      </c>
      <c r="P70" s="84">
        <f>O7</f>
        <v>0.5</v>
      </c>
      <c r="Q70" s="85" t="s">
        <v>93</v>
      </c>
      <c r="R70" s="85" t="s">
        <v>94</v>
      </c>
    </row>
    <row r="71" spans="1:18" ht="30" customHeight="1" x14ac:dyDescent="0.2">
      <c r="A71" s="86" t="s">
        <v>9</v>
      </c>
      <c r="B71" s="167" t="s">
        <v>58</v>
      </c>
      <c r="C71" s="168"/>
      <c r="D71" s="189">
        <f>IF($C$66&gt;$B$6,"Erreur le total des coupes dépasse l'achat en poids",$B$6/$E$66)</f>
        <v>3.7031616705584421E-2</v>
      </c>
      <c r="E71" s="189"/>
      <c r="F71" s="59"/>
      <c r="G71" s="59"/>
      <c r="H71" s="59"/>
      <c r="I71" s="59"/>
      <c r="J71" s="59"/>
      <c r="K71" s="59"/>
      <c r="L71" s="59"/>
      <c r="M71" s="59"/>
      <c r="N71" s="87" t="s">
        <v>9</v>
      </c>
      <c r="O71" s="172" t="s">
        <v>58</v>
      </c>
      <c r="P71" s="173"/>
      <c r="Q71" s="192">
        <f>IF($C$66&gt;$B$6,"Erreur le total des coupes dépasse l'achat en poids",$B$6/$E$66)</f>
        <v>3.7031616705584421E-2</v>
      </c>
      <c r="R71" s="193"/>
    </row>
    <row r="72" spans="1:18" ht="30" customHeight="1" x14ac:dyDescent="0.2">
      <c r="A72" s="88" t="s">
        <v>47</v>
      </c>
      <c r="B72" s="179" t="s">
        <v>46</v>
      </c>
      <c r="C72" s="180"/>
      <c r="D72" s="53">
        <f>E66</f>
        <v>558.9818064000001</v>
      </c>
      <c r="E72" s="53">
        <f>D72-K66</f>
        <v>558.9818064000001</v>
      </c>
      <c r="F72" s="59"/>
      <c r="G72" s="59"/>
      <c r="H72" s="59"/>
      <c r="I72" s="59"/>
      <c r="J72" s="59"/>
      <c r="K72" s="59"/>
      <c r="L72" s="59"/>
      <c r="M72" s="59"/>
      <c r="N72" s="89" t="s">
        <v>47</v>
      </c>
      <c r="O72" s="179" t="s">
        <v>46</v>
      </c>
      <c r="P72" s="180"/>
      <c r="Q72" s="53">
        <f>P66</f>
        <v>440</v>
      </c>
      <c r="R72" s="69">
        <f>Q72-K66</f>
        <v>440</v>
      </c>
    </row>
    <row r="73" spans="1:18" ht="78" customHeight="1" x14ac:dyDescent="0.2">
      <c r="A73" s="90" t="s">
        <v>68</v>
      </c>
      <c r="B73" s="166" t="s">
        <v>10</v>
      </c>
      <c r="C73" s="166"/>
      <c r="D73" s="91">
        <f>E66-H66</f>
        <v>338.9818064000001</v>
      </c>
      <c r="E73" s="91">
        <f>$E$66-$H$66-$K$66</f>
        <v>338.9818064000001</v>
      </c>
      <c r="F73" s="59"/>
      <c r="G73" s="59"/>
      <c r="H73" s="59"/>
      <c r="I73" s="59"/>
      <c r="J73" s="59"/>
      <c r="K73" s="59"/>
      <c r="L73" s="59"/>
      <c r="M73" s="59"/>
      <c r="N73" s="115" t="s">
        <v>74</v>
      </c>
      <c r="O73" s="165" t="s">
        <v>22</v>
      </c>
      <c r="P73" s="165"/>
      <c r="Q73" s="91">
        <f>P66-H66</f>
        <v>220</v>
      </c>
      <c r="R73" s="93">
        <f>$P66-$H66-K66</f>
        <v>220</v>
      </c>
    </row>
    <row r="74" spans="1:18" ht="100.5" customHeight="1" x14ac:dyDescent="0.2">
      <c r="A74" s="90" t="s">
        <v>69</v>
      </c>
      <c r="B74" s="165" t="s">
        <v>83</v>
      </c>
      <c r="C74" s="166"/>
      <c r="D74" s="94">
        <f>D73/E66</f>
        <v>0.60642726206625253</v>
      </c>
      <c r="E74" s="94">
        <f>$E$73/$E$66</f>
        <v>0.60642726206625253</v>
      </c>
      <c r="F74" s="59"/>
      <c r="G74" s="59"/>
      <c r="H74" s="59"/>
      <c r="I74" s="59"/>
      <c r="J74" s="59"/>
      <c r="K74" s="59"/>
      <c r="L74" s="59"/>
      <c r="M74" s="59"/>
      <c r="N74" s="95" t="s">
        <v>77</v>
      </c>
      <c r="O74" s="165" t="s">
        <v>84</v>
      </c>
      <c r="P74" s="165"/>
      <c r="Q74" s="94">
        <f>Q73/P66</f>
        <v>0.5</v>
      </c>
      <c r="R74" s="96">
        <f>R73/$P$66</f>
        <v>0.5</v>
      </c>
    </row>
    <row r="75" spans="1:18" ht="63.75" x14ac:dyDescent="0.2">
      <c r="A75" s="97" t="s">
        <v>23</v>
      </c>
      <c r="B75" s="157" t="s">
        <v>56</v>
      </c>
      <c r="C75" s="158"/>
      <c r="D75" s="194">
        <f>E66/C66</f>
        <v>34.22970602253254</v>
      </c>
      <c r="E75" s="194"/>
      <c r="F75" s="59"/>
      <c r="G75" s="59"/>
      <c r="H75" s="59"/>
      <c r="I75" s="59"/>
      <c r="J75" s="59"/>
      <c r="K75" s="59"/>
      <c r="L75" s="59"/>
      <c r="M75" s="59"/>
      <c r="N75" s="98" t="s">
        <v>23</v>
      </c>
      <c r="O75" s="157" t="s">
        <v>56</v>
      </c>
      <c r="P75" s="158"/>
      <c r="Q75" s="194">
        <f>P66/C66</f>
        <v>26.943758235910831</v>
      </c>
      <c r="R75" s="195"/>
    </row>
    <row r="76" spans="1:18" ht="64.5" thickBot="1" x14ac:dyDescent="0.25">
      <c r="A76" s="99" t="s">
        <v>33</v>
      </c>
      <c r="B76" s="155" t="s">
        <v>59</v>
      </c>
      <c r="C76" s="156"/>
      <c r="D76" s="100">
        <f>H66/C66</f>
        <v>13.471879117955416</v>
      </c>
      <c r="E76" s="100">
        <f>($H$66+$K$66)/$C$66</f>
        <v>13.471879117955416</v>
      </c>
      <c r="F76" s="101"/>
      <c r="G76" s="101"/>
      <c r="H76" s="101"/>
      <c r="I76" s="101"/>
      <c r="J76" s="101"/>
      <c r="K76" s="101"/>
      <c r="L76" s="101"/>
      <c r="M76" s="101"/>
      <c r="N76" s="102" t="s">
        <v>51</v>
      </c>
      <c r="O76" s="155" t="s">
        <v>57</v>
      </c>
      <c r="P76" s="156"/>
      <c r="Q76" s="100">
        <f>H66/C66</f>
        <v>13.471879117955416</v>
      </c>
      <c r="R76" s="103">
        <f>($H$66+$K$66)/$C$66</f>
        <v>13.471879117955416</v>
      </c>
    </row>
  </sheetData>
  <sheetProtection sheet="1" objects="1" scenarios="1"/>
  <mergeCells count="24">
    <mergeCell ref="Q75:R75"/>
    <mergeCell ref="O73:P73"/>
    <mergeCell ref="O74:P74"/>
    <mergeCell ref="B76:C76"/>
    <mergeCell ref="O76:P76"/>
    <mergeCell ref="D75:E75"/>
    <mergeCell ref="B73:C73"/>
    <mergeCell ref="B74:C74"/>
    <mergeCell ref="A1:M1"/>
    <mergeCell ref="D71:E71"/>
    <mergeCell ref="B75:C75"/>
    <mergeCell ref="O75:P75"/>
    <mergeCell ref="A3:L3"/>
    <mergeCell ref="O5:R6"/>
    <mergeCell ref="N69:R69"/>
    <mergeCell ref="E6:F6"/>
    <mergeCell ref="B71:C71"/>
    <mergeCell ref="B70:C70"/>
    <mergeCell ref="B72:C72"/>
    <mergeCell ref="O7:R7"/>
    <mergeCell ref="O71:P71"/>
    <mergeCell ref="Q71:R71"/>
    <mergeCell ref="O72:P72"/>
    <mergeCell ref="A69:E69"/>
  </mergeCells>
  <phoneticPr fontId="9" type="noConversion"/>
  <dataValidations count="7">
    <dataValidation type="custom" allowBlank="1" showInputMessage="1" showErrorMessage="1" errorTitle="Erreur!" error="Le taux de marge brute à inscrire doit être inférieur à 100%. Cliquez sur Annuler et entrer une donnée inférieure à 100%." sqref="O7:R7">
      <formula1>O7&lt;1</formula1>
    </dataValidation>
    <dataValidation type="custom" allowBlank="1" showInputMessage="1" showErrorMessage="1" errorTitle="Attention!" error="Vous avez inscrit une donnée inférieure à 0 de salaire versé pour la découpe. Veuillez corriger cette donnée pour poursuivre." sqref="J9:J64">
      <formula1>J9&gt;=0</formula1>
    </dataValidation>
    <dataValidation type="custom" allowBlank="1" showInputMessage="1" showErrorMessage="1" errorTitle="Attention!" error="Vous avez inscrit une donnée inférieure à 0 de temps requis pour la découpe. Veuillez corriger cette donnée pour poursuivre." sqref="I9:I64">
      <formula1>I9&gt;=0</formula1>
    </dataValidation>
    <dataValidation type="custom" allowBlank="1" showInputMessage="1" showErrorMessage="1" errorTitle="Attention" error="La donnée doit être supérieure à 0. Veuillez corriger pour poursuivre." sqref="B6">
      <formula1>B6&gt;0</formula1>
    </dataValidation>
    <dataValidation type="custom" allowBlank="1" showInputMessage="1" showErrorMessage="1" errorTitle="Attention!" error="La donnée doit être supérieure à 0. Veuillez corriger pour poursuivre." sqref="D6">
      <formula1>D6&gt;0</formula1>
    </dataValidation>
    <dataValidation type="custom" allowBlank="1" showInputMessage="1" showErrorMessage="1" errorTitle="Attention!" error="La donnée doit être égale ou supérieure à 0. Veuillez corriger pour poursuivre." sqref="D9:D64">
      <formula1>D9&gt;=0</formula1>
    </dataValidation>
    <dataValidation type="custom" errorStyle="warning" allowBlank="1" showInputMessage="1" showErrorMessage="1" errorTitle="Message d'erreur" error="Le total de la colonne des % ne doit pas dépasser 100%. Votre donnée doit aussi être supérieure ou égale à 0. Veuillez corriger de manière à ce que ce total de la colonne soit égal ou inférieur à 100%." sqref="B9:B64">
      <formula1>IF($B$66&lt;=100%,IF(B9&gt;=0,TRUE,FALSE))</formula1>
    </dataValidation>
  </dataValidations>
  <printOptions horizontalCentered="1" verticalCentered="1"/>
  <pageMargins left="0" right="0" top="0.19685039370078741" bottom="0.19685039370078741" header="0.51181102362204722" footer="0.51181102362204722"/>
  <pageSetup scale="68" orientation="portrait" verticalDpi="300" r:id="rId1"/>
  <headerFooter alignWithMargins="0">
    <oddFooter>&amp;R&amp;D</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Titre</vt:lpstr>
      <vt:lpstr>Introduction</vt:lpstr>
      <vt:lpstr>EntréeCoupesEN POIDS </vt:lpstr>
      <vt:lpstr>EntréeCoupesEN %</vt:lpstr>
      <vt:lpstr>'EntréeCoupesEN %'!Zone_d_impression</vt:lpstr>
      <vt:lpstr>'EntréeCoupesEN POIDS '!Zone_d_impression</vt:lpstr>
    </vt:vector>
  </TitlesOfParts>
  <Company>Région Centre du Québec - 17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MAPAQ</dc:creator>
  <cp:lastModifiedBy>guillaumeb</cp:lastModifiedBy>
  <cp:lastPrinted>2012-06-07T15:18:19Z</cp:lastPrinted>
  <dcterms:created xsi:type="dcterms:W3CDTF">2002-04-30T14:45:06Z</dcterms:created>
  <dcterms:modified xsi:type="dcterms:W3CDTF">2017-10-03T14:52:41Z</dcterms:modified>
</cp:coreProperties>
</file>